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95" windowHeight="6405" firstSheet="2" activeTab="7"/>
  </bookViews>
  <sheets>
    <sheet name="Hoja1" sheetId="1" r:id="rId1"/>
    <sheet name="lab" sheetId="2" r:id="rId2"/>
    <sheet name="EJERCICIO 1" sheetId="3" r:id="rId3"/>
    <sheet name="SOLUCION 1" sheetId="4" r:id="rId4"/>
    <sheet name="EJERCICIO 2" sheetId="5" r:id="rId5"/>
    <sheet name="SOLUCION 2" sheetId="6" r:id="rId6"/>
    <sheet name="EJERCICIO 3" sheetId="7" r:id="rId7"/>
    <sheet name="SOLUCION 3" sheetId="8" r:id="rId8"/>
  </sheets>
  <definedNames>
    <definedName name="_xlnm.Print_Area" localSheetId="2">'EJERCICIO 1'!$B$1:$D$86</definedName>
    <definedName name="_xlnm.Print_Area" localSheetId="3">'SOLUCION 1'!$B$95:$L$124</definedName>
  </definedNames>
  <calcPr fullCalcOnLoad="1"/>
</workbook>
</file>

<file path=xl/sharedStrings.xml><?xml version="1.0" encoding="utf-8"?>
<sst xmlns="http://schemas.openxmlformats.org/spreadsheetml/2006/main" count="1028" uniqueCount="259">
  <si>
    <t>UNIVERSIDAD DE SAN CARLOS DE GUATEMALA</t>
  </si>
  <si>
    <t>FACULTAD DE CIENCIAS ECONOMICAS</t>
  </si>
  <si>
    <t>ESCUELA DE AUDITORIA</t>
  </si>
  <si>
    <t>CONTABILIDAD IV (contabilidad avanzada II )</t>
  </si>
  <si>
    <t>CUENTAS</t>
  </si>
  <si>
    <t>VALORES</t>
  </si>
  <si>
    <t>Inversion en bonos</t>
  </si>
  <si>
    <t>Hipotecas por pagar</t>
  </si>
  <si>
    <t>Anticipo recibido de Matriz</t>
  </si>
  <si>
    <t>Bancos</t>
  </si>
  <si>
    <t>Bonos por pagar</t>
  </si>
  <si>
    <t>Capital en acciones</t>
  </si>
  <si>
    <t>Compras</t>
  </si>
  <si>
    <t>Cuentas por pagar</t>
  </si>
  <si>
    <t>Ganancias no distribuidas</t>
  </si>
  <si>
    <t>Gastos</t>
  </si>
  <si>
    <t>Inventarios</t>
  </si>
  <si>
    <t>Inversion en acciones</t>
  </si>
  <si>
    <t>Propiedad Planta y Equipo ( Neto)</t>
  </si>
  <si>
    <t>Prima sobre bonos por pagar</t>
  </si>
  <si>
    <t>Ventas</t>
  </si>
  <si>
    <t>( Valor Nominal 640,000.00 vencen 2,004 )</t>
  </si>
  <si>
    <t>Anticipos dado a Subsidiaria</t>
  </si>
  <si>
    <t>Dividendos pagados</t>
  </si>
  <si>
    <t>Documentos por cobrar</t>
  </si>
  <si>
    <t>Cuentas por cobrar</t>
  </si>
  <si>
    <t>Documentos por pagar</t>
  </si>
  <si>
    <t>Tipo de Cambio</t>
  </si>
  <si>
    <t xml:space="preserve">    Año                   Acontecimientos</t>
  </si>
  <si>
    <t xml:space="preserve">    1,990                Se compro la maquinaria 50,000.00</t>
  </si>
  <si>
    <t xml:space="preserve">    1,996                Se compro Edificio</t>
  </si>
  <si>
    <t xml:space="preserve">    1,997                Se hizo la inversion en bonos</t>
  </si>
  <si>
    <t>Las compras entre Cias. Fueron de $ 40,000.00</t>
  </si>
  <si>
    <t xml:space="preserve">    1,998                Se compraon Vehiculos 155,000.00</t>
  </si>
  <si>
    <t xml:space="preserve">                             Se Hipoteco Edificio</t>
  </si>
  <si>
    <t xml:space="preserve">                             el 30 de Junio</t>
  </si>
  <si>
    <t xml:space="preserve">                             El tipo de cambio promedio fue de 0.15</t>
  </si>
  <si>
    <t>Los dividendos se pagaron al final del periodo</t>
  </si>
  <si>
    <t>Los recargos a los inventarios finales son:</t>
  </si>
  <si>
    <t>Cia. Matriz Q. 28,125.00</t>
  </si>
  <si>
    <t>Cia. Subsidiaria $. 3,500.00</t>
  </si>
  <si>
    <t>Los inventarios finales asciendieron a:</t>
  </si>
  <si>
    <t>Cia, Subsidiaria $. 3,000.00</t>
  </si>
  <si>
    <t>Cia, Matriz Q. 20,000.00</t>
  </si>
  <si>
    <t>Conversion Balance de la Cia, Subsidiaria</t>
  </si>
  <si>
    <t>Hoja de consolidacion</t>
  </si>
  <si>
    <t>Estados financieros basicos ( Estados de resultados,</t>
  </si>
  <si>
    <t>Ganancias no distribuidad y Balance General)</t>
  </si>
  <si>
    <t xml:space="preserve">          Informacion Adicional</t>
  </si>
  <si>
    <t xml:space="preserve">          Con la informacion anterior se pide:</t>
  </si>
  <si>
    <t>Las Ganancias no distribuidas se incrementaron hasta</t>
  </si>
  <si>
    <t>el 31-12-98 en Q.  348,500.00</t>
  </si>
  <si>
    <t>Se tiene pendiente de cobro el 40% de las ventas entre Cias.</t>
  </si>
  <si>
    <t>Los recargos en los inventarios iniciales se dieron asi:</t>
  </si>
  <si>
    <t>SUCURSAL</t>
  </si>
  <si>
    <t>Q.</t>
  </si>
  <si>
    <t xml:space="preserve">    1,998                Se compraron Vehiculos Q.155,000.00</t>
  </si>
  <si>
    <t>Cia. Matriz  us$94,110.00</t>
  </si>
  <si>
    <t>Cia. Subsidiaria  Q. 107,850.00</t>
  </si>
  <si>
    <t>t/c</t>
  </si>
  <si>
    <t>PROPIEDAD PLANTA Y EQUIPO</t>
  </si>
  <si>
    <t>VEHICULOS</t>
  </si>
  <si>
    <t>EDIFICIOS</t>
  </si>
  <si>
    <t>MAQUINARIA</t>
  </si>
  <si>
    <t>debe</t>
  </si>
  <si>
    <t>haber</t>
  </si>
  <si>
    <t>PERDIDA EN CONVERSION</t>
  </si>
  <si>
    <t>ANEXO</t>
  </si>
  <si>
    <t>US$</t>
  </si>
  <si>
    <t>CIA MATRIZ</t>
  </si>
  <si>
    <t>CIA SUBSIDIARIA</t>
  </si>
  <si>
    <t>ELIMINACIONES</t>
  </si>
  <si>
    <t>MINORIA</t>
  </si>
  <si>
    <t>ESTADO CONSOLIDADO</t>
  </si>
  <si>
    <t>DEBE</t>
  </si>
  <si>
    <t>HABER</t>
  </si>
  <si>
    <t>ESTADO DE RESULTADOS</t>
  </si>
  <si>
    <t>VENTAS</t>
  </si>
  <si>
    <t>COMPRAS</t>
  </si>
  <si>
    <t>INVENTARIO I</t>
  </si>
  <si>
    <t>GASTOS</t>
  </si>
  <si>
    <t>DIVIDENDOS COBRADOS CIA S.</t>
  </si>
  <si>
    <t>INVENTARIO II</t>
  </si>
  <si>
    <t>RESULTADO EJERCICIO</t>
  </si>
  <si>
    <t>SUMAS</t>
  </si>
  <si>
    <t>UTILIDADES RETENIDAS</t>
  </si>
  <si>
    <t>SALDO INICIAL</t>
  </si>
  <si>
    <t>AUMENTO O DISMINUCION</t>
  </si>
  <si>
    <t>DIVIDENDOS PAGADOS</t>
  </si>
  <si>
    <t>SALDO FINAL</t>
  </si>
  <si>
    <t>BALANCE GENERAL</t>
  </si>
  <si>
    <t>CAJA</t>
  </si>
  <si>
    <t>DOCUMENTOS POR COBRAR</t>
  </si>
  <si>
    <t>INVENTARIO</t>
  </si>
  <si>
    <t>INVERSIONES CIA SUB.</t>
  </si>
  <si>
    <t>ACTIVO FIJO</t>
  </si>
  <si>
    <t>DOCTOS. POR PAGAR</t>
  </si>
  <si>
    <t>CAPITAL</t>
  </si>
  <si>
    <t>GANANCIAS NO DISTRIBUIDAS</t>
  </si>
  <si>
    <t>PARTICIP. MINORIA GANAN</t>
  </si>
  <si>
    <t>PRUEBA MINORIA</t>
  </si>
  <si>
    <t>GAN EJER.</t>
  </si>
  <si>
    <t>GANAN. NO DISTRIB.</t>
  </si>
  <si>
    <t>REC.INIC.</t>
  </si>
  <si>
    <t>G.N.DIST.</t>
  </si>
  <si>
    <t>V/LIBROS</t>
  </si>
  <si>
    <t>REC. INV.F.</t>
  </si>
  <si>
    <t>INVERSION</t>
  </si>
  <si>
    <t>RECARGOS</t>
  </si>
  <si>
    <t>INVENTARIO INIC. CIA M</t>
  </si>
  <si>
    <t>INVENTARIO INIC. CIA S</t>
  </si>
  <si>
    <t>INVENTARIO FINAL CIA M</t>
  </si>
  <si>
    <t>INVENTARIO FINAL CIA S</t>
  </si>
  <si>
    <t>DOCTOS POR COBR. DESCT.</t>
  </si>
  <si>
    <t>COMPRAS Y VENTAS</t>
  </si>
  <si>
    <t>COMP Y VTAS PEN COB.Y PAG</t>
  </si>
  <si>
    <t>DOLARES</t>
  </si>
  <si>
    <t>CUENTAS POR COBRAR</t>
  </si>
  <si>
    <t>ANTICIPO A SUBSIDIARIA</t>
  </si>
  <si>
    <t>INVERSIONES  BONOS</t>
  </si>
  <si>
    <t>CUENTAS POR PAGAR</t>
  </si>
  <si>
    <t xml:space="preserve">ANTICIPO DE MATRIZ </t>
  </si>
  <si>
    <t>HIPOTECAS POR PAGAR</t>
  </si>
  <si>
    <t>BONOS POR PAGAR</t>
  </si>
  <si>
    <t>PRIMA S/ BONOS POR PAGAR</t>
  </si>
  <si>
    <t>EJERCICIO 1</t>
  </si>
  <si>
    <t>A continuacion se le presentan los balances de saldos al 31-12-98 de la Cia, Saldos Nuevos</t>
  </si>
  <si>
    <t>Matriz (U.S.A.) y su subsidiaria (GUATEMALA) Nueva Moda,S.A.</t>
  </si>
  <si>
    <t>CIA MATRIZ Y SUBSIDIARIA</t>
  </si>
  <si>
    <t>ESTADO DE RESULTADOS CONSOLIDADO</t>
  </si>
  <si>
    <t>PERIODO TERMINADO EL 31-12-2002</t>
  </si>
  <si>
    <t>COSTO DE VENTAS</t>
  </si>
  <si>
    <t xml:space="preserve">GANANCIA BRUTA </t>
  </si>
  <si>
    <t>GANANCIA CONSOLIDADA</t>
  </si>
  <si>
    <t>ESTADO DE GANANCIAS NO DISTRIBUIDAS CONSOLIDADO</t>
  </si>
  <si>
    <t>EN DOLARES</t>
  </si>
  <si>
    <t>AUMENTOS DE G.N.D.</t>
  </si>
  <si>
    <t>GANANCIA EJERCICIO</t>
  </si>
  <si>
    <t>BALANCE DE SITUACION GENERAL CONSOLIDADO</t>
  </si>
  <si>
    <t>AL 31-12-2002</t>
  </si>
  <si>
    <t>ACTIVOS</t>
  </si>
  <si>
    <t>ACTIVOS NO CORRIENTES</t>
  </si>
  <si>
    <t>CREDITO MERCANTIL POR CONSOLIDACION</t>
  </si>
  <si>
    <t>ACTIVOS CORRIENTES</t>
  </si>
  <si>
    <t>BANCOS</t>
  </si>
  <si>
    <t>TOTAL ACTIVO</t>
  </si>
  <si>
    <t>PATRIMONIO Y PASIVO</t>
  </si>
  <si>
    <t>PASIVO NO CORRIENTE</t>
  </si>
  <si>
    <t>PASIVO CORRIENTE</t>
  </si>
  <si>
    <t>DOCUMENTOS POR PAGAR</t>
  </si>
  <si>
    <t>SUMA IGUAL AL ACTIVO</t>
  </si>
  <si>
    <t>CONVERSION</t>
  </si>
  <si>
    <t>GANANCIA EN CONVERSION</t>
  </si>
  <si>
    <t xml:space="preserve">    1,986                Se constituyo la Cia.</t>
  </si>
  <si>
    <t>LABORATORIO 1</t>
  </si>
  <si>
    <t>A continuacion se le presentan los balances de saldos al 31-12-2002 de la Cia, MATRICIAL, S.A.</t>
  </si>
  <si>
    <t>Matriz (Costa Rica) y su subsidiaria (USA) TURISTRIAL,S.A.</t>
  </si>
  <si>
    <t xml:space="preserve">Propiedad Planta y Equipo </t>
  </si>
  <si>
    <t>Costo de ventas</t>
  </si>
  <si>
    <t>costo ventas</t>
  </si>
  <si>
    <t>inv i</t>
  </si>
  <si>
    <t>compras</t>
  </si>
  <si>
    <t>inv. Ii</t>
  </si>
  <si>
    <t>Documentos por cobrar descontados</t>
  </si>
  <si>
    <t>laboratorio</t>
  </si>
  <si>
    <t>Ganancia en Cía Subsidiaria</t>
  </si>
  <si>
    <t>Los bono emitidos por la Matriz tienen un valor nominal de</t>
  </si>
  <si>
    <t>US$ 1,000, la emisión fue de 2,000 bonos, habiendo adquirido</t>
  </si>
  <si>
    <t>Los bono emitidos por la Subisidiaria tienen un valor nominal de</t>
  </si>
  <si>
    <t>Q 1,000, la emisión fue de 2,000 bonos, habiendo adquirido</t>
  </si>
  <si>
    <t>la Matriz el 50% de la emisión</t>
  </si>
  <si>
    <t>De los Documentos por Cobrar Descontados de la Matriz,</t>
  </si>
  <si>
    <t>corresponden US$ 500 de operaciones con la subisidiaria</t>
  </si>
  <si>
    <t>M</t>
  </si>
  <si>
    <t>S</t>
  </si>
  <si>
    <t>la subsidiaria el 5% de la emisión</t>
  </si>
  <si>
    <t xml:space="preserve">    1,986                Se constituyo la Cia. Subsidiaria</t>
  </si>
  <si>
    <t xml:space="preserve">                              La Matriz invierte en la subsidiaria</t>
  </si>
  <si>
    <t>( Valor Nominal 65,000.00 Vencen 2,002)</t>
  </si>
  <si>
    <t>El saldo de las Ganancias no distribuidas de la Subsidiaria</t>
  </si>
  <si>
    <t>aumentó hasta el 31/12/98 en Q. 348,500</t>
  </si>
  <si>
    <t>Se tiene pendiente de cobro el 40% de las ventas entre Cias.(Doctos por Cobrar)</t>
  </si>
  <si>
    <t>DETERMINACION SALDO A LA FECHA DE ADQUISICION DE GANAN. NO DISTRIBUIDAS</t>
  </si>
  <si>
    <t>Saldo al 31/12/98</t>
  </si>
  <si>
    <t>Aumento hasta el 31/12/98</t>
  </si>
  <si>
    <t xml:space="preserve">Saldo a la fecha de adquisición </t>
  </si>
  <si>
    <t>Quetzales</t>
  </si>
  <si>
    <t>DETERMINACION DE LOS BONOS</t>
  </si>
  <si>
    <t>MATRIZ</t>
  </si>
  <si>
    <t>BONOS ADQUIRIDOS POR SUBSID.</t>
  </si>
  <si>
    <t>PAGADO POR SUBSIDIARIA</t>
  </si>
  <si>
    <t>T/C</t>
  </si>
  <si>
    <t>SUBSIDIARIA</t>
  </si>
  <si>
    <t>QUETZALES</t>
  </si>
  <si>
    <t>BONOS ADQUIRIDOS POR MATRIZ</t>
  </si>
  <si>
    <t>PRIMA</t>
  </si>
  <si>
    <t>ELIMINACION DE BONOS</t>
  </si>
  <si>
    <t>ELIMINACION DE PRIMA</t>
  </si>
  <si>
    <t>PRIMA S/ BONOS</t>
  </si>
  <si>
    <t>Dividendos cobrados</t>
  </si>
  <si>
    <t xml:space="preserve">CONTABILIDAD IV </t>
  </si>
  <si>
    <t>EJERCICIO 2</t>
  </si>
  <si>
    <t>A continuacion se le presentan los balances de saldos al 31-12-02 de la Cia, ARCHIE</t>
  </si>
  <si>
    <t>PRECIO Matriz (U.S.A.) y su subsidiaria (Mexico) OLAFO,S.A.</t>
  </si>
  <si>
    <t>Inversion en bonos Cía Mar y Tierra,S.A.</t>
  </si>
  <si>
    <t>Remesas de Matriz</t>
  </si>
  <si>
    <t>Costo de Ventas</t>
  </si>
  <si>
    <t>Ganancias en Cía Subsidiaria</t>
  </si>
  <si>
    <t>Inversion en acciones Cía Olafo</t>
  </si>
  <si>
    <t>Inversion en bonos Cía matriz</t>
  </si>
  <si>
    <t>Remesas a Subsidiaria</t>
  </si>
  <si>
    <t xml:space="preserve">    1,990                Se constituyo la Cia. Subsidiaria</t>
  </si>
  <si>
    <t xml:space="preserve">    1,994                Se compro la maquinaria $.60,000.00</t>
  </si>
  <si>
    <t xml:space="preserve">    1,999                Se compro Edificio</t>
  </si>
  <si>
    <t xml:space="preserve">    2,001                Se hizo la inversion en bonos</t>
  </si>
  <si>
    <t xml:space="preserve">    2,002                Se compraron Mobiliario $.186,000.00</t>
  </si>
  <si>
    <t xml:space="preserve">                             El tipo de cambio promedio fue de 0.115</t>
  </si>
  <si>
    <t>us$  =Dólar Americano;       $ =Peso Mexicano</t>
  </si>
  <si>
    <t>Las compras entre Cias. Fueron de US$ 40,000.00</t>
  </si>
  <si>
    <t>Cia. Matriz  $. 33,750.00</t>
  </si>
  <si>
    <t>Cia. Subsidiaria US$. 3,500.00</t>
  </si>
  <si>
    <t>Se tiene pendiente de cobro (Documentos) el 20% de las ventas entre Cias.</t>
  </si>
  <si>
    <t>Cia. Matriz  US$94,110.00</t>
  </si>
  <si>
    <t>Cia. Subsidiaria  $. 129,420.00</t>
  </si>
  <si>
    <t>Cia, Subsidiaria US$. 3,000.00</t>
  </si>
  <si>
    <t>Cia, Matriz  $. 24,000.00</t>
  </si>
  <si>
    <t>Los documentos por cobrar descontados el 15% es operación entre Compañías</t>
  </si>
  <si>
    <t>De los Bonos Emitidos por la Matriz, la subsidiaria adquirió el 35%</t>
  </si>
  <si>
    <t>Toda la emisión de Bonos de la subsidiaria se colocó en Nicaragua</t>
  </si>
  <si>
    <t>Estados financieros  basicos consolidados de acuerdo a las  NIC</t>
  </si>
  <si>
    <t>CONVERSION  b</t>
  </si>
  <si>
    <t>$</t>
  </si>
  <si>
    <t>anexo</t>
  </si>
  <si>
    <t>Inversion en bonos cia Matriz</t>
  </si>
  <si>
    <t>MOBILIARIO</t>
  </si>
  <si>
    <t>METODO PARTICIPACION</t>
  </si>
  <si>
    <t>GANANCIA EN CIA SUBSIDIARIA</t>
  </si>
  <si>
    <t>RECARGO INVENTARIO INICIAL M</t>
  </si>
  <si>
    <t>REMESA A SUBSIDIARIA</t>
  </si>
  <si>
    <t>DOCUMENTOS POR COBRAR DESCTADO</t>
  </si>
  <si>
    <t>INVENTARIO INICIAL</t>
  </si>
  <si>
    <t>INVENTARIO FINAL</t>
  </si>
  <si>
    <t>COSTO VENTAS</t>
  </si>
  <si>
    <t>GANANCIA EJECICIO</t>
  </si>
  <si>
    <t>(credito mercantil) Superavit por consolidación</t>
  </si>
  <si>
    <t>EJERCICIO 3</t>
  </si>
  <si>
    <t xml:space="preserve">A continuacion se le presentan los balances de saldos al 31-12-02 de la Cia, EL MISMO </t>
  </si>
  <si>
    <t>PRECIO Matriz (U.S.A.) y su subsidiaria (Mexico) FAYUCA,S.A.</t>
  </si>
  <si>
    <t>Inversion en acciones Cía Fayuca</t>
  </si>
  <si>
    <t>Inversion en bonos Cía Mariana,S.A.</t>
  </si>
  <si>
    <t>Cia. Subsidiaria us$. 3,500.00</t>
  </si>
  <si>
    <t>aumentó hasta el 31/12/02 en $. 418,200</t>
  </si>
  <si>
    <t>Se tiene pendiente de cobro (Documentos) el 10% de las ventas entre Cias.</t>
  </si>
  <si>
    <t>Cia, Subsidiaria us$. 3,000.00</t>
  </si>
  <si>
    <t>Los documentos por cobrar descontados el 10% es operación entre Compañías</t>
  </si>
  <si>
    <t>Toda la emisión de Bonos de la subsidiaria se colocó en Europa</t>
  </si>
  <si>
    <t>Estados financieros basicos de acuerdo a las  NIC</t>
  </si>
  <si>
    <t>CONVERSION  A</t>
  </si>
  <si>
    <t>METODO DEL COSTO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</si>
</sst>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* #,##0_);_(* \(#,##0\);_(* &quot;-&quot;_);_(@_)"/>
    <numFmt numFmtId="178" formatCode="_(&quot;Q&quot;* #,##0.00_);_(&quot;Q&quot;* \(#,##0.00\);_(&quot;Q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_(* #,##0_);_(* \(#,##0\);_(* &quot;-&quot;??_);_(@_)"/>
    <numFmt numFmtId="185" formatCode="_(* #,##0.0_);_(* \(#,##0.0\);_(* &quot;-&quot;??_);_(@_)"/>
    <numFmt numFmtId="186" formatCode="_(* #,##0.000_);_(* \(#,##0.000\);_(* &quot;-&quot;??_);_(@_)"/>
  </numFmts>
  <fonts count="1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79" fontId="6" fillId="0" borderId="0" xfId="17" applyFont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79" fontId="5" fillId="0" borderId="0" xfId="17" applyFont="1" applyAlignment="1">
      <alignment horizontal="center"/>
    </xf>
    <xf numFmtId="179" fontId="6" fillId="0" borderId="0" xfId="17" applyFont="1" applyAlignment="1">
      <alignment horizontal="center"/>
    </xf>
    <xf numFmtId="0" fontId="2" fillId="0" borderId="0" xfId="0" applyFont="1" applyAlignment="1">
      <alignment/>
    </xf>
    <xf numFmtId="179" fontId="1" fillId="0" borderId="0" xfId="17" applyFont="1" applyAlignment="1">
      <alignment/>
    </xf>
    <xf numFmtId="179" fontId="1" fillId="0" borderId="0" xfId="0" applyNumberFormat="1" applyFont="1" applyAlignment="1">
      <alignment/>
    </xf>
    <xf numFmtId="17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9" fontId="6" fillId="0" borderId="0" xfId="0" applyNumberFormat="1" applyFont="1" applyAlignment="1">
      <alignment/>
    </xf>
    <xf numFmtId="179" fontId="0" fillId="0" borderId="0" xfId="17" applyFont="1" applyFill="1" applyAlignment="1">
      <alignment/>
    </xf>
    <xf numFmtId="179" fontId="0" fillId="0" borderId="0" xfId="17" applyFont="1" applyAlignment="1">
      <alignment/>
    </xf>
    <xf numFmtId="184" fontId="0" fillId="0" borderId="1" xfId="17" applyNumberFormat="1" applyFont="1" applyFill="1" applyBorder="1" applyAlignment="1">
      <alignment/>
    </xf>
    <xf numFmtId="184" fontId="0" fillId="0" borderId="2" xfId="17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9" fontId="5" fillId="0" borderId="0" xfId="17" applyFont="1" applyAlignment="1">
      <alignment/>
    </xf>
    <xf numFmtId="179" fontId="2" fillId="0" borderId="0" xfId="17" applyFont="1" applyAlignment="1">
      <alignment/>
    </xf>
    <xf numFmtId="0" fontId="6" fillId="0" borderId="0" xfId="17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84" fontId="0" fillId="0" borderId="0" xfId="17" applyNumberFormat="1" applyFont="1" applyFill="1" applyAlignment="1">
      <alignment/>
    </xf>
    <xf numFmtId="0" fontId="0" fillId="0" borderId="3" xfId="0" applyFont="1" applyFill="1" applyBorder="1" applyAlignment="1">
      <alignment/>
    </xf>
    <xf numFmtId="184" fontId="0" fillId="0" borderId="4" xfId="17" applyNumberFormat="1" applyFont="1" applyFill="1" applyBorder="1" applyAlignment="1">
      <alignment/>
    </xf>
    <xf numFmtId="184" fontId="0" fillId="0" borderId="5" xfId="17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179" fontId="0" fillId="0" borderId="1" xfId="17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184" fontId="7" fillId="0" borderId="8" xfId="17" applyNumberFormat="1" applyFont="1" applyFill="1" applyBorder="1" applyAlignment="1">
      <alignment/>
    </xf>
    <xf numFmtId="184" fontId="0" fillId="0" borderId="8" xfId="17" applyNumberFormat="1" applyFont="1" applyFill="1" applyBorder="1" applyAlignment="1">
      <alignment/>
    </xf>
    <xf numFmtId="184" fontId="0" fillId="0" borderId="9" xfId="17" applyNumberFormat="1" applyFont="1" applyFill="1" applyBorder="1" applyAlignment="1">
      <alignment/>
    </xf>
    <xf numFmtId="184" fontId="7" fillId="0" borderId="0" xfId="17" applyNumberFormat="1" applyFont="1" applyFill="1" applyAlignment="1">
      <alignment/>
    </xf>
    <xf numFmtId="184" fontId="7" fillId="0" borderId="1" xfId="17" applyNumberFormat="1" applyFont="1" applyFill="1" applyBorder="1" applyAlignment="1">
      <alignment/>
    </xf>
    <xf numFmtId="184" fontId="7" fillId="0" borderId="9" xfId="17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84" fontId="0" fillId="0" borderId="11" xfId="17" applyNumberFormat="1" applyFont="1" applyFill="1" applyBorder="1" applyAlignment="1">
      <alignment/>
    </xf>
    <xf numFmtId="184" fontId="7" fillId="0" borderId="11" xfId="17" applyNumberFormat="1" applyFont="1" applyFill="1" applyBorder="1" applyAlignment="1">
      <alignment/>
    </xf>
    <xf numFmtId="179" fontId="0" fillId="0" borderId="1" xfId="17" applyFont="1" applyFill="1" applyBorder="1" applyAlignment="1">
      <alignment/>
    </xf>
    <xf numFmtId="184" fontId="0" fillId="0" borderId="12" xfId="17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4" fontId="0" fillId="0" borderId="14" xfId="17" applyNumberFormat="1" applyFont="1" applyFill="1" applyBorder="1" applyAlignment="1">
      <alignment/>
    </xf>
    <xf numFmtId="184" fontId="0" fillId="0" borderId="15" xfId="17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9" fontId="0" fillId="0" borderId="0" xfId="17" applyNumberFormat="1" applyFont="1" applyFill="1" applyBorder="1" applyAlignment="1">
      <alignment/>
    </xf>
    <xf numFmtId="184" fontId="0" fillId="0" borderId="0" xfId="17" applyNumberFormat="1" applyFont="1" applyFill="1" applyBorder="1" applyAlignment="1">
      <alignment/>
    </xf>
    <xf numFmtId="184" fontId="0" fillId="0" borderId="17" xfId="17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9" fontId="0" fillId="0" borderId="0" xfId="17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184" fontId="0" fillId="0" borderId="19" xfId="17" applyNumberFormat="1" applyFont="1" applyFill="1" applyBorder="1" applyAlignment="1">
      <alignment/>
    </xf>
    <xf numFmtId="184" fontId="0" fillId="0" borderId="20" xfId="17" applyNumberFormat="1" applyFont="1" applyFill="1" applyBorder="1" applyAlignment="1">
      <alignment/>
    </xf>
    <xf numFmtId="9" fontId="0" fillId="0" borderId="0" xfId="17" applyNumberFormat="1" applyFont="1" applyFill="1" applyAlignment="1">
      <alignment/>
    </xf>
    <xf numFmtId="179" fontId="0" fillId="0" borderId="0" xfId="17" applyFont="1" applyFill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9" fontId="1" fillId="0" borderId="0" xfId="17" applyFont="1" applyBorder="1" applyAlignment="1">
      <alignment/>
    </xf>
    <xf numFmtId="0" fontId="1" fillId="0" borderId="18" xfId="0" applyFont="1" applyBorder="1" applyAlignment="1">
      <alignment/>
    </xf>
    <xf numFmtId="179" fontId="1" fillId="0" borderId="19" xfId="17" applyFont="1" applyBorder="1" applyAlignment="1">
      <alignment/>
    </xf>
    <xf numFmtId="179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/>
    </xf>
    <xf numFmtId="179" fontId="1" fillId="0" borderId="0" xfId="0" applyNumberFormat="1" applyFont="1" applyBorder="1" applyAlignment="1">
      <alignment/>
    </xf>
    <xf numFmtId="179" fontId="1" fillId="0" borderId="14" xfId="17" applyFont="1" applyBorder="1" applyAlignment="1">
      <alignment/>
    </xf>
    <xf numFmtId="0" fontId="2" fillId="0" borderId="16" xfId="0" applyFont="1" applyBorder="1" applyAlignment="1">
      <alignment/>
    </xf>
    <xf numFmtId="179" fontId="2" fillId="0" borderId="0" xfId="17" applyFont="1" applyBorder="1" applyAlignment="1">
      <alignment horizontal="center"/>
    </xf>
    <xf numFmtId="179" fontId="0" fillId="0" borderId="0" xfId="17" applyFont="1" applyAlignment="1">
      <alignment horizontal="center"/>
    </xf>
    <xf numFmtId="179" fontId="0" fillId="0" borderId="0" xfId="17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179" fontId="10" fillId="0" borderId="0" xfId="17" applyFont="1" applyBorder="1" applyAlignment="1">
      <alignment/>
    </xf>
    <xf numFmtId="0" fontId="10" fillId="0" borderId="0" xfId="0" applyFont="1" applyBorder="1" applyAlignment="1">
      <alignment/>
    </xf>
    <xf numFmtId="179" fontId="9" fillId="0" borderId="0" xfId="17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79" fontId="11" fillId="0" borderId="0" xfId="17" applyFont="1" applyBorder="1" applyAlignment="1">
      <alignment horizontal="center"/>
    </xf>
    <xf numFmtId="0" fontId="12" fillId="0" borderId="0" xfId="0" applyFont="1" applyBorder="1" applyAlignment="1">
      <alignment/>
    </xf>
    <xf numFmtId="179" fontId="12" fillId="0" borderId="0" xfId="17" applyFont="1" applyBorder="1" applyAlignment="1">
      <alignment/>
    </xf>
    <xf numFmtId="186" fontId="10" fillId="0" borderId="0" xfId="17" applyNumberFormat="1" applyFont="1" applyBorder="1" applyAlignment="1">
      <alignment/>
    </xf>
    <xf numFmtId="179" fontId="10" fillId="0" borderId="0" xfId="17" applyFont="1" applyBorder="1" applyAlignment="1">
      <alignment horizontal="left"/>
    </xf>
    <xf numFmtId="0" fontId="11" fillId="0" borderId="0" xfId="0" applyFont="1" applyBorder="1" applyAlignment="1">
      <alignment/>
    </xf>
    <xf numFmtId="179" fontId="9" fillId="0" borderId="0" xfId="17" applyFont="1" applyBorder="1" applyAlignment="1">
      <alignment/>
    </xf>
    <xf numFmtId="179" fontId="11" fillId="0" borderId="0" xfId="17" applyFont="1" applyBorder="1" applyAlignment="1">
      <alignment/>
    </xf>
    <xf numFmtId="186" fontId="9" fillId="0" borderId="0" xfId="17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179" fontId="12" fillId="0" borderId="0" xfId="17" applyFont="1" applyBorder="1" applyAlignment="1">
      <alignment horizontal="center"/>
    </xf>
    <xf numFmtId="17" fontId="13" fillId="0" borderId="0" xfId="0" applyNumberFormat="1" applyFont="1" applyFill="1" applyBorder="1" applyAlignment="1">
      <alignment horizontal="center"/>
    </xf>
    <xf numFmtId="179" fontId="13" fillId="0" borderId="0" xfId="17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79" fontId="14" fillId="0" borderId="0" xfId="17" applyFont="1" applyFill="1" applyBorder="1" applyAlignment="1">
      <alignment/>
    </xf>
    <xf numFmtId="179" fontId="13" fillId="0" borderId="0" xfId="17" applyFont="1" applyFill="1" applyBorder="1" applyAlignment="1">
      <alignment/>
    </xf>
    <xf numFmtId="179" fontId="14" fillId="0" borderId="0" xfId="17" applyFont="1" applyFill="1" applyBorder="1" applyAlignment="1">
      <alignment horizontal="center"/>
    </xf>
    <xf numFmtId="179" fontId="10" fillId="0" borderId="0" xfId="17" applyFont="1" applyFill="1" applyBorder="1" applyAlignment="1">
      <alignment/>
    </xf>
    <xf numFmtId="179" fontId="10" fillId="2" borderId="0" xfId="17" applyFont="1" applyFill="1" applyBorder="1" applyAlignment="1">
      <alignment/>
    </xf>
    <xf numFmtId="179" fontId="14" fillId="0" borderId="0" xfId="17" applyFont="1" applyBorder="1" applyAlignment="1">
      <alignment/>
    </xf>
    <xf numFmtId="179" fontId="14" fillId="0" borderId="0" xfId="17" applyFont="1" applyFill="1" applyBorder="1" applyAlignment="1">
      <alignment horizontal="center"/>
    </xf>
    <xf numFmtId="179" fontId="14" fillId="0" borderId="0" xfId="17" applyFont="1" applyBorder="1" applyAlignment="1">
      <alignment horizontal="center"/>
    </xf>
    <xf numFmtId="179" fontId="10" fillId="0" borderId="0" xfId="17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4"/>
  <sheetViews>
    <sheetView workbookViewId="0" topLeftCell="A27">
      <selection activeCell="C37" sqref="C37"/>
    </sheetView>
  </sheetViews>
  <sheetFormatPr defaultColWidth="11.421875" defaultRowHeight="12.75"/>
  <cols>
    <col min="1" max="1" width="8.57421875" style="1" customWidth="1"/>
    <col min="2" max="2" width="40.140625" style="1" customWidth="1"/>
    <col min="3" max="3" width="18.421875" style="1" bestFit="1" customWidth="1"/>
    <col min="4" max="4" width="15.7109375" style="1" customWidth="1"/>
    <col min="5" max="5" width="12.8515625" style="1" bestFit="1" customWidth="1"/>
    <col min="6" max="7" width="14.140625" style="1" bestFit="1" customWidth="1"/>
    <col min="8" max="16384" width="11.421875" style="1" customWidth="1"/>
  </cols>
  <sheetData>
    <row r="1" ht="15">
      <c r="A1" s="1" t="s">
        <v>164</v>
      </c>
    </row>
    <row r="2" spans="1:2" ht="15.75">
      <c r="A2" s="11"/>
      <c r="B2" s="11" t="s">
        <v>151</v>
      </c>
    </row>
    <row r="3" spans="3:7" ht="15.75">
      <c r="C3" s="83" t="s">
        <v>54</v>
      </c>
      <c r="D3" s="83"/>
      <c r="F3" s="83" t="s">
        <v>54</v>
      </c>
      <c r="G3" s="83"/>
    </row>
    <row r="4" spans="3:7" ht="15.75">
      <c r="C4" s="83" t="s">
        <v>55</v>
      </c>
      <c r="D4" s="83"/>
      <c r="F4" s="83" t="s">
        <v>68</v>
      </c>
      <c r="G4" s="83"/>
    </row>
    <row r="5" spans="2:7" ht="15.75">
      <c r="B5" s="4" t="s">
        <v>4</v>
      </c>
      <c r="C5" s="81" t="s">
        <v>5</v>
      </c>
      <c r="D5" s="81"/>
      <c r="E5" s="1" t="s">
        <v>59</v>
      </c>
      <c r="F5" s="81" t="s">
        <v>5</v>
      </c>
      <c r="G5" s="81"/>
    </row>
    <row r="6" spans="2:3" ht="15">
      <c r="B6" s="3"/>
      <c r="C6" s="3"/>
    </row>
    <row r="7" spans="2:7" ht="15">
      <c r="B7" s="3"/>
      <c r="C7" s="3"/>
      <c r="F7" s="82"/>
      <c r="G7" s="82"/>
    </row>
    <row r="8" spans="2:7" ht="15.75">
      <c r="B8" s="3"/>
      <c r="C8" s="9" t="s">
        <v>64</v>
      </c>
      <c r="D8" s="21" t="s">
        <v>65</v>
      </c>
      <c r="E8" s="21" t="s">
        <v>59</v>
      </c>
      <c r="F8" s="9" t="s">
        <v>64</v>
      </c>
      <c r="G8" s="21" t="s">
        <v>65</v>
      </c>
    </row>
    <row r="9" spans="2:7" ht="15">
      <c r="B9" s="3" t="s">
        <v>7</v>
      </c>
      <c r="D9" s="6">
        <v>300000</v>
      </c>
      <c r="E9" s="1">
        <v>0.16</v>
      </c>
      <c r="F9" s="12">
        <f>+E9*C9</f>
        <v>0</v>
      </c>
      <c r="G9" s="12">
        <f>+E9*D9</f>
        <v>48000</v>
      </c>
    </row>
    <row r="10" spans="2:7" ht="15">
      <c r="B10" s="3" t="s">
        <v>8</v>
      </c>
      <c r="C10" s="5"/>
      <c r="D10" s="5">
        <v>105600</v>
      </c>
      <c r="E10" s="1">
        <v>0.16</v>
      </c>
      <c r="F10" s="12">
        <f aca="true" t="shared" si="0" ref="F10:F27">+E10*C10</f>
        <v>0</v>
      </c>
      <c r="G10" s="12">
        <f aca="true" t="shared" si="1" ref="G10:G27">+E10*D10</f>
        <v>16896</v>
      </c>
    </row>
    <row r="11" spans="2:7" ht="15">
      <c r="B11" s="3" t="s">
        <v>9</v>
      </c>
      <c r="C11" s="3">
        <v>573302</v>
      </c>
      <c r="E11" s="1">
        <v>0.16</v>
      </c>
      <c r="F11" s="12">
        <f t="shared" si="0"/>
        <v>91728.32</v>
      </c>
      <c r="G11" s="12">
        <f t="shared" si="1"/>
        <v>0</v>
      </c>
    </row>
    <row r="12" spans="2:7" ht="15">
      <c r="B12" s="3" t="s">
        <v>10</v>
      </c>
      <c r="D12" s="5">
        <v>548000</v>
      </c>
      <c r="E12" s="1">
        <v>0.16</v>
      </c>
      <c r="F12" s="12">
        <f t="shared" si="0"/>
        <v>0</v>
      </c>
      <c r="G12" s="12">
        <f t="shared" si="1"/>
        <v>87680</v>
      </c>
    </row>
    <row r="13" spans="2:7" ht="15">
      <c r="B13" s="3" t="s">
        <v>11</v>
      </c>
      <c r="D13" s="5">
        <v>495000</v>
      </c>
      <c r="E13" s="1">
        <v>0.5</v>
      </c>
      <c r="F13" s="12">
        <f t="shared" si="0"/>
        <v>0</v>
      </c>
      <c r="G13" s="12">
        <f t="shared" si="1"/>
        <v>247500</v>
      </c>
    </row>
    <row r="14" spans="2:7" ht="15">
      <c r="B14" s="3" t="s">
        <v>12</v>
      </c>
      <c r="C14" s="5">
        <v>453750</v>
      </c>
      <c r="E14" s="1">
        <v>0.15</v>
      </c>
      <c r="F14" s="12">
        <f t="shared" si="0"/>
        <v>68062.5</v>
      </c>
      <c r="G14" s="12">
        <f t="shared" si="1"/>
        <v>0</v>
      </c>
    </row>
    <row r="15" spans="2:7" ht="15">
      <c r="B15" s="3" t="s">
        <v>13</v>
      </c>
      <c r="D15" s="5">
        <v>27224</v>
      </c>
      <c r="E15" s="1">
        <v>0.16</v>
      </c>
      <c r="F15" s="12">
        <f t="shared" si="0"/>
        <v>0</v>
      </c>
      <c r="G15" s="12">
        <f t="shared" si="1"/>
        <v>4355.84</v>
      </c>
    </row>
    <row r="16" spans="2:7" ht="15">
      <c r="B16" s="3" t="s">
        <v>14</v>
      </c>
      <c r="D16" s="5">
        <v>448500</v>
      </c>
      <c r="E16" s="1">
        <v>0.13</v>
      </c>
      <c r="F16" s="12">
        <f t="shared" si="0"/>
        <v>0</v>
      </c>
      <c r="G16" s="12">
        <f t="shared" si="1"/>
        <v>58305</v>
      </c>
    </row>
    <row r="17" spans="2:7" ht="15">
      <c r="B17" s="3" t="s">
        <v>15</v>
      </c>
      <c r="C17" s="5">
        <v>296340</v>
      </c>
      <c r="E17" s="1">
        <v>0.15</v>
      </c>
      <c r="F17" s="12">
        <f t="shared" si="0"/>
        <v>44451</v>
      </c>
      <c r="G17" s="12">
        <f t="shared" si="1"/>
        <v>0</v>
      </c>
    </row>
    <row r="18" spans="2:7" ht="15">
      <c r="B18" s="3" t="s">
        <v>16</v>
      </c>
      <c r="C18" s="5">
        <v>109890</v>
      </c>
      <c r="E18" s="1">
        <v>0.13</v>
      </c>
      <c r="F18" s="12">
        <f t="shared" si="0"/>
        <v>14285.7</v>
      </c>
      <c r="G18" s="12">
        <f t="shared" si="1"/>
        <v>0</v>
      </c>
    </row>
    <row r="19" spans="2:7" ht="15">
      <c r="B19" s="3" t="s">
        <v>18</v>
      </c>
      <c r="C19" s="5">
        <v>405000</v>
      </c>
      <c r="E19" s="1" t="s">
        <v>67</v>
      </c>
      <c r="F19" s="12">
        <f>+E49</f>
        <v>73800</v>
      </c>
      <c r="G19" s="12"/>
    </row>
    <row r="20" spans="2:7" ht="15">
      <c r="B20" s="3" t="s">
        <v>19</v>
      </c>
      <c r="D20" s="5">
        <v>54800</v>
      </c>
      <c r="E20" s="1">
        <v>0.16</v>
      </c>
      <c r="F20" s="12">
        <f t="shared" si="0"/>
        <v>0</v>
      </c>
      <c r="G20" s="12">
        <f t="shared" si="1"/>
        <v>8768</v>
      </c>
    </row>
    <row r="21" spans="2:7" ht="15">
      <c r="B21" s="3" t="s">
        <v>20</v>
      </c>
      <c r="D21" s="5">
        <v>1555400</v>
      </c>
      <c r="E21" s="1">
        <v>0.15</v>
      </c>
      <c r="F21" s="12">
        <f t="shared" si="0"/>
        <v>0</v>
      </c>
      <c r="G21" s="12">
        <f t="shared" si="1"/>
        <v>233310</v>
      </c>
    </row>
    <row r="22" spans="1:7" ht="15.75">
      <c r="A22" s="11"/>
      <c r="B22" s="3" t="s">
        <v>6</v>
      </c>
      <c r="C22" s="5"/>
      <c r="F22" s="12">
        <f t="shared" si="0"/>
        <v>0</v>
      </c>
      <c r="G22" s="12">
        <f t="shared" si="1"/>
        <v>0</v>
      </c>
    </row>
    <row r="23" spans="2:7" ht="15">
      <c r="B23" s="3" t="s">
        <v>21</v>
      </c>
      <c r="C23" s="5">
        <v>768000</v>
      </c>
      <c r="E23" s="1">
        <v>0.16</v>
      </c>
      <c r="F23" s="12">
        <f t="shared" si="0"/>
        <v>122880</v>
      </c>
      <c r="G23" s="12">
        <f t="shared" si="1"/>
        <v>0</v>
      </c>
    </row>
    <row r="24" spans="2:7" ht="15">
      <c r="B24" s="3" t="s">
        <v>23</v>
      </c>
      <c r="C24" s="5">
        <v>65000</v>
      </c>
      <c r="D24" s="22"/>
      <c r="E24" s="1">
        <v>0.16</v>
      </c>
      <c r="F24" s="12">
        <f t="shared" si="0"/>
        <v>10400</v>
      </c>
      <c r="G24" s="12">
        <f t="shared" si="1"/>
        <v>0</v>
      </c>
    </row>
    <row r="25" spans="2:7" ht="15">
      <c r="B25" s="3" t="s">
        <v>24</v>
      </c>
      <c r="C25" s="5">
        <v>91325</v>
      </c>
      <c r="D25" s="22"/>
      <c r="E25" s="1">
        <v>0.16</v>
      </c>
      <c r="F25" s="12">
        <f t="shared" si="0"/>
        <v>14612</v>
      </c>
      <c r="G25" s="12">
        <f t="shared" si="1"/>
        <v>0</v>
      </c>
    </row>
    <row r="26" spans="2:7" ht="15">
      <c r="B26" s="3" t="s">
        <v>25</v>
      </c>
      <c r="C26" s="5">
        <v>795917</v>
      </c>
      <c r="D26" s="22"/>
      <c r="E26" s="1">
        <v>0.16</v>
      </c>
      <c r="F26" s="12">
        <f t="shared" si="0"/>
        <v>127346.72</v>
      </c>
      <c r="G26" s="12">
        <f t="shared" si="1"/>
        <v>0</v>
      </c>
    </row>
    <row r="27" spans="2:7" ht="15">
      <c r="B27" s="3" t="s">
        <v>26</v>
      </c>
      <c r="D27" s="5">
        <v>24000</v>
      </c>
      <c r="E27" s="1">
        <v>0.16</v>
      </c>
      <c r="F27" s="12">
        <f t="shared" si="0"/>
        <v>0</v>
      </c>
      <c r="G27" s="12">
        <f t="shared" si="1"/>
        <v>3840</v>
      </c>
    </row>
    <row r="28" spans="2:7" s="11" customFormat="1" ht="15.75">
      <c r="B28" s="2" t="s">
        <v>66</v>
      </c>
      <c r="D28" s="23"/>
      <c r="F28" s="24">
        <v>141088.6</v>
      </c>
      <c r="G28" s="24"/>
    </row>
    <row r="29" spans="2:7" ht="15">
      <c r="B29" s="3"/>
      <c r="C29" s="5">
        <f>SUM(C8:C27)</f>
        <v>3558524</v>
      </c>
      <c r="D29" s="5">
        <f>SUM(D8:D27)</f>
        <v>3558524</v>
      </c>
      <c r="F29" s="5">
        <f>SUM(F8:F28)</f>
        <v>708654.84</v>
      </c>
      <c r="G29" s="5">
        <f>SUM(G8:G28)</f>
        <v>708654.8400000001</v>
      </c>
    </row>
    <row r="30" spans="3:7" ht="15">
      <c r="C30" s="5">
        <f>+C29-D29</f>
        <v>0</v>
      </c>
      <c r="F30" s="5">
        <f>+F29-G29</f>
        <v>0</v>
      </c>
      <c r="G30" s="5"/>
    </row>
    <row r="31" spans="2:7" ht="15">
      <c r="B31" s="3"/>
      <c r="C31" s="5"/>
      <c r="F31" s="5"/>
      <c r="G31" s="25"/>
    </row>
    <row r="32" spans="2:3" ht="15.75">
      <c r="B32" s="8" t="s">
        <v>28</v>
      </c>
      <c r="C32" s="9" t="s">
        <v>27</v>
      </c>
    </row>
    <row r="33" spans="2:3" ht="15">
      <c r="B33" s="3"/>
      <c r="C33" s="3"/>
    </row>
    <row r="34" spans="2:3" ht="15">
      <c r="B34" s="3" t="s">
        <v>153</v>
      </c>
      <c r="C34" s="10">
        <v>0.5</v>
      </c>
    </row>
    <row r="35" spans="2:3" ht="15">
      <c r="B35" s="3" t="s">
        <v>29</v>
      </c>
      <c r="C35" s="10">
        <v>0.3</v>
      </c>
    </row>
    <row r="36" spans="2:3" ht="15">
      <c r="B36" s="3" t="s">
        <v>30</v>
      </c>
      <c r="C36" s="10">
        <v>0.17</v>
      </c>
    </row>
    <row r="37" spans="2:3" ht="15">
      <c r="B37" s="3" t="s">
        <v>31</v>
      </c>
      <c r="C37" s="10"/>
    </row>
    <row r="38" spans="2:3" ht="15">
      <c r="B38" s="3" t="s">
        <v>35</v>
      </c>
      <c r="C38" s="10">
        <v>0.13</v>
      </c>
    </row>
    <row r="39" spans="2:3" ht="15">
      <c r="B39" s="3" t="s">
        <v>34</v>
      </c>
      <c r="C39" s="10"/>
    </row>
    <row r="40" spans="2:3" ht="15">
      <c r="B40" s="3" t="s">
        <v>33</v>
      </c>
      <c r="C40" s="10">
        <v>0.16</v>
      </c>
    </row>
    <row r="41" spans="2:3" ht="15">
      <c r="B41" s="3" t="s">
        <v>36</v>
      </c>
      <c r="C41" s="10"/>
    </row>
    <row r="42" spans="2:3" ht="15">
      <c r="B42" s="3"/>
      <c r="C42" s="3"/>
    </row>
    <row r="44" spans="2:3" ht="15">
      <c r="B44" s="1" t="s">
        <v>60</v>
      </c>
      <c r="C44" s="12">
        <f>SUM(C45:C49)</f>
        <v>810000</v>
      </c>
    </row>
    <row r="45" ht="15">
      <c r="C45" s="12"/>
    </row>
    <row r="46" spans="2:5" ht="15">
      <c r="B46" s="1" t="s">
        <v>61</v>
      </c>
      <c r="C46" s="12">
        <v>155000</v>
      </c>
      <c r="D46" s="1">
        <v>0.16</v>
      </c>
      <c r="E46" s="12">
        <f>+C46*D46</f>
        <v>24800</v>
      </c>
    </row>
    <row r="47" spans="2:5" ht="15">
      <c r="B47" s="1" t="s">
        <v>62</v>
      </c>
      <c r="C47" s="12">
        <v>200000</v>
      </c>
      <c r="D47" s="1">
        <v>0.17</v>
      </c>
      <c r="E47" s="12">
        <f>+C47*D47</f>
        <v>34000</v>
      </c>
    </row>
    <row r="48" spans="2:5" ht="15">
      <c r="B48" s="1" t="s">
        <v>63</v>
      </c>
      <c r="C48" s="12">
        <v>50000</v>
      </c>
      <c r="D48" s="1">
        <v>0.3</v>
      </c>
      <c r="E48" s="12">
        <f>+C48*D48</f>
        <v>15000</v>
      </c>
    </row>
    <row r="49" spans="3:5" ht="15">
      <c r="C49" s="13">
        <f>SUM(C46:C48)</f>
        <v>405000</v>
      </c>
      <c r="E49" s="12">
        <f>SUM(E46:E48)</f>
        <v>73800</v>
      </c>
    </row>
    <row r="54" spans="1:18" ht="1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ht="15">
      <c r="A55" s="14"/>
      <c r="B55" s="14"/>
      <c r="C55" s="80" t="s">
        <v>116</v>
      </c>
      <c r="D55" s="80"/>
      <c r="E55" s="80" t="s">
        <v>116</v>
      </c>
      <c r="F55" s="80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5">
      <c r="A56" s="15"/>
      <c r="B56" s="15"/>
      <c r="C56" s="80" t="s">
        <v>69</v>
      </c>
      <c r="D56" s="80"/>
      <c r="E56" s="80" t="s">
        <v>70</v>
      </c>
      <c r="F56" s="80"/>
      <c r="G56" s="80" t="s">
        <v>71</v>
      </c>
      <c r="H56" s="80"/>
      <c r="I56" s="80" t="s">
        <v>72</v>
      </c>
      <c r="J56" s="80"/>
      <c r="K56" s="80" t="s">
        <v>73</v>
      </c>
      <c r="L56" s="80"/>
      <c r="M56" s="15"/>
      <c r="N56" s="15"/>
      <c r="O56" s="15"/>
      <c r="P56" s="15"/>
      <c r="Q56" s="15"/>
      <c r="R56" s="15"/>
    </row>
    <row r="57" spans="1:18" ht="15">
      <c r="A57" s="15"/>
      <c r="B57" s="15"/>
      <c r="C57" s="15" t="s">
        <v>74</v>
      </c>
      <c r="D57" s="15" t="s">
        <v>75</v>
      </c>
      <c r="E57" s="15" t="s">
        <v>74</v>
      </c>
      <c r="F57" s="15" t="s">
        <v>75</v>
      </c>
      <c r="G57" s="15" t="s">
        <v>74</v>
      </c>
      <c r="H57" s="15" t="s">
        <v>75</v>
      </c>
      <c r="I57" s="15" t="s">
        <v>74</v>
      </c>
      <c r="J57" s="15" t="s">
        <v>75</v>
      </c>
      <c r="K57" s="15" t="s">
        <v>74</v>
      </c>
      <c r="L57" s="15" t="s">
        <v>75</v>
      </c>
      <c r="M57" s="15"/>
      <c r="N57" s="15"/>
      <c r="O57" s="15"/>
      <c r="P57" s="15"/>
      <c r="Q57" s="15"/>
      <c r="R57" s="15"/>
    </row>
    <row r="58" spans="1:18" ht="15.75" thickBot="1">
      <c r="A58" s="26">
        <v>1</v>
      </c>
      <c r="B58" s="27" t="s">
        <v>76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6"/>
      <c r="O58" s="26"/>
      <c r="P58" s="26"/>
      <c r="Q58" s="26"/>
      <c r="R58" s="26"/>
    </row>
    <row r="59" spans="1:18" ht="15">
      <c r="A59" s="26">
        <v>2</v>
      </c>
      <c r="B59" s="29" t="s">
        <v>77</v>
      </c>
      <c r="C59" s="30"/>
      <c r="D59" s="30">
        <v>1155000</v>
      </c>
      <c r="E59" s="30"/>
      <c r="F59" s="30">
        <v>233310</v>
      </c>
      <c r="G59" s="30">
        <v>40000</v>
      </c>
      <c r="H59" s="30"/>
      <c r="I59" s="30"/>
      <c r="J59" s="30"/>
      <c r="K59" s="30"/>
      <c r="L59" s="31">
        <f>+J59+H59+F59+D59+-I59-G59-E59-C59</f>
        <v>1348310</v>
      </c>
      <c r="M59" s="28"/>
      <c r="N59" s="26"/>
      <c r="O59" s="26"/>
      <c r="P59" s="26"/>
      <c r="Q59" s="26"/>
      <c r="R59" s="26"/>
    </row>
    <row r="60" spans="1:18" ht="15">
      <c r="A60" s="26">
        <v>3</v>
      </c>
      <c r="B60" s="32" t="s">
        <v>78</v>
      </c>
      <c r="C60" s="19">
        <v>726000</v>
      </c>
      <c r="D60" s="19"/>
      <c r="E60" s="19">
        <v>68062.5</v>
      </c>
      <c r="F60" s="19"/>
      <c r="G60" s="19"/>
      <c r="H60" s="19">
        <v>40000</v>
      </c>
      <c r="I60" s="19"/>
      <c r="J60" s="19"/>
      <c r="K60" s="19">
        <f>+C60+E60+G60+I60-J60-H60-F60-D60</f>
        <v>754062.5</v>
      </c>
      <c r="L60" s="20"/>
      <c r="M60" s="28"/>
      <c r="N60" s="26"/>
      <c r="O60" s="26"/>
      <c r="P60" s="26"/>
      <c r="Q60" s="26"/>
      <c r="R60" s="26"/>
    </row>
    <row r="61" spans="1:18" ht="15">
      <c r="A61" s="26">
        <v>4</v>
      </c>
      <c r="B61" s="32" t="s">
        <v>79</v>
      </c>
      <c r="C61" s="19">
        <v>85800</v>
      </c>
      <c r="D61" s="19"/>
      <c r="E61" s="19">
        <v>14285.7</v>
      </c>
      <c r="F61" s="19"/>
      <c r="G61" s="19"/>
      <c r="H61" s="19">
        <v>5600</v>
      </c>
      <c r="I61" s="19"/>
      <c r="J61" s="19"/>
      <c r="K61" s="19">
        <f>+C61+E61+G61+I61-J61-H61-F61-D61</f>
        <v>94485.7</v>
      </c>
      <c r="L61" s="20"/>
      <c r="M61" s="28"/>
      <c r="N61" s="26"/>
      <c r="O61" s="26"/>
      <c r="P61" s="26"/>
      <c r="Q61" s="26"/>
      <c r="R61" s="26"/>
    </row>
    <row r="62" spans="1:18" ht="15">
      <c r="A62" s="26">
        <v>5</v>
      </c>
      <c r="B62" s="32" t="s">
        <v>80</v>
      </c>
      <c r="C62" s="19">
        <v>262500</v>
      </c>
      <c r="D62" s="19"/>
      <c r="E62" s="19">
        <v>44451</v>
      </c>
      <c r="F62" s="19"/>
      <c r="G62" s="19"/>
      <c r="H62" s="19"/>
      <c r="I62" s="19"/>
      <c r="J62" s="19"/>
      <c r="K62" s="19">
        <f>+C62+E62+G62+I62-J62-H62-F62-D62</f>
        <v>306951</v>
      </c>
      <c r="L62" s="20"/>
      <c r="M62" s="28"/>
      <c r="N62" s="26"/>
      <c r="O62" s="26"/>
      <c r="P62" s="26"/>
      <c r="Q62" s="26"/>
      <c r="R62" s="26"/>
    </row>
    <row r="63" spans="1:18" ht="15">
      <c r="A63" s="26">
        <v>6</v>
      </c>
      <c r="B63" s="32" t="s">
        <v>81</v>
      </c>
      <c r="C63" s="19"/>
      <c r="D63" s="19">
        <v>7280</v>
      </c>
      <c r="E63" s="19"/>
      <c r="F63" s="19"/>
      <c r="G63" s="19">
        <v>7280</v>
      </c>
      <c r="H63" s="19"/>
      <c r="I63" s="19"/>
      <c r="J63" s="19"/>
      <c r="K63" s="19">
        <f>+C63+E63+G63+I63-J63-H63-F63-D63</f>
        <v>0</v>
      </c>
      <c r="L63" s="20">
        <f>+J63+H63+F63+D63+-I63-G63-E63-C63</f>
        <v>0</v>
      </c>
      <c r="M63" s="28"/>
      <c r="N63" s="26"/>
      <c r="O63" s="26"/>
      <c r="P63" s="26"/>
      <c r="Q63" s="26"/>
      <c r="R63" s="26"/>
    </row>
    <row r="64" spans="1:18" ht="15">
      <c r="A64" s="26">
        <v>7</v>
      </c>
      <c r="B64" s="32" t="s">
        <v>82</v>
      </c>
      <c r="C64" s="19"/>
      <c r="D64" s="19">
        <v>94110</v>
      </c>
      <c r="E64" s="19"/>
      <c r="F64" s="19">
        <v>17256</v>
      </c>
      <c r="G64" s="19">
        <v>8000</v>
      </c>
      <c r="H64" s="19"/>
      <c r="I64" s="19"/>
      <c r="J64" s="19"/>
      <c r="K64" s="19"/>
      <c r="L64" s="20">
        <f>+J64+H64+F64+D64+-I64-G64-E64-C64</f>
        <v>103366</v>
      </c>
      <c r="M64" s="28"/>
      <c r="N64" s="26"/>
      <c r="O64" s="26"/>
      <c r="P64" s="26"/>
      <c r="Q64" s="26"/>
      <c r="R64" s="26"/>
    </row>
    <row r="65" spans="1:18" ht="15">
      <c r="A65" s="26">
        <v>8</v>
      </c>
      <c r="B65" s="32" t="s">
        <v>72</v>
      </c>
      <c r="C65" s="19"/>
      <c r="D65" s="19"/>
      <c r="E65" s="19"/>
      <c r="F65" s="19"/>
      <c r="G65" s="19"/>
      <c r="H65" s="19"/>
      <c r="I65" s="19"/>
      <c r="J65" s="33">
        <v>36560.04</v>
      </c>
      <c r="K65" s="19">
        <f>+J65</f>
        <v>36560.04</v>
      </c>
      <c r="L65" s="20"/>
      <c r="M65" s="28"/>
      <c r="N65" s="26"/>
      <c r="O65" s="26"/>
      <c r="P65" s="26"/>
      <c r="Q65" s="26"/>
      <c r="R65" s="26"/>
    </row>
    <row r="66" spans="1:18" ht="15.75" thickBot="1">
      <c r="A66" s="26">
        <v>9</v>
      </c>
      <c r="B66" s="34" t="s">
        <v>83</v>
      </c>
      <c r="C66" s="35">
        <v>182090</v>
      </c>
      <c r="D66" s="35"/>
      <c r="E66" s="35">
        <v>123766.8</v>
      </c>
      <c r="F66" s="35"/>
      <c r="G66" s="35">
        <f>SUM(G59:G65)</f>
        <v>55280</v>
      </c>
      <c r="H66" s="35">
        <f>SUM(H59:H65)</f>
        <v>45600</v>
      </c>
      <c r="I66" s="35">
        <f>SUM(I59:I65)</f>
        <v>0</v>
      </c>
      <c r="J66" s="35">
        <f>SUM(J59:J65)</f>
        <v>36560.04</v>
      </c>
      <c r="K66" s="36">
        <f>+C66+E66+H66-J66-G66</f>
        <v>259616.76</v>
      </c>
      <c r="L66" s="37"/>
      <c r="M66" s="38"/>
      <c r="N66" s="26"/>
      <c r="O66" s="26"/>
      <c r="P66" s="26"/>
      <c r="Q66" s="26"/>
      <c r="R66" s="26"/>
    </row>
    <row r="67" spans="1:18" ht="15">
      <c r="A67" s="26">
        <v>10</v>
      </c>
      <c r="B67" s="26" t="s">
        <v>84</v>
      </c>
      <c r="C67" s="28">
        <f>SUM(C59:C66)</f>
        <v>1256390</v>
      </c>
      <c r="D67" s="28">
        <f>SUM(D59:D66)</f>
        <v>1256390</v>
      </c>
      <c r="E67" s="28">
        <f>SUM(E59:E66)</f>
        <v>250566</v>
      </c>
      <c r="F67" s="28">
        <f>SUM(F59:F66)</f>
        <v>250566</v>
      </c>
      <c r="G67" s="28"/>
      <c r="H67" s="28"/>
      <c r="I67" s="28"/>
      <c r="J67" s="28"/>
      <c r="K67" s="28">
        <f>SUM(K59:K66)</f>
        <v>1451676</v>
      </c>
      <c r="L67" s="28">
        <f>SUM(L59:L66)</f>
        <v>1451676</v>
      </c>
      <c r="M67" s="28"/>
      <c r="N67" s="26"/>
      <c r="O67" s="26"/>
      <c r="P67" s="26"/>
      <c r="Q67" s="26"/>
      <c r="R67" s="26"/>
    </row>
    <row r="68" spans="1:18" ht="15.75" thickBot="1">
      <c r="A68" s="26">
        <v>11</v>
      </c>
      <c r="B68" s="27" t="s">
        <v>85</v>
      </c>
      <c r="C68" s="28">
        <f>+C67-D67</f>
        <v>0</v>
      </c>
      <c r="D68" s="28"/>
      <c r="E68" s="28">
        <f>+E67-F67</f>
        <v>0</v>
      </c>
      <c r="F68" s="28"/>
      <c r="G68" s="28"/>
      <c r="H68" s="28"/>
      <c r="I68" s="28"/>
      <c r="J68" s="28"/>
      <c r="K68" s="28">
        <f>+K67-L67</f>
        <v>0</v>
      </c>
      <c r="L68" s="28"/>
      <c r="M68" s="28"/>
      <c r="N68" s="26"/>
      <c r="O68" s="26"/>
      <c r="P68" s="26"/>
      <c r="Q68" s="26"/>
      <c r="R68" s="26"/>
    </row>
    <row r="69" spans="1:18" ht="15">
      <c r="A69" s="26">
        <v>12</v>
      </c>
      <c r="B69" s="29" t="s">
        <v>86</v>
      </c>
      <c r="C69" s="30"/>
      <c r="D69" s="30">
        <v>65774</v>
      </c>
      <c r="E69" s="30"/>
      <c r="F69" s="30"/>
      <c r="G69" s="30">
        <v>3000</v>
      </c>
      <c r="H69" s="30"/>
      <c r="I69" s="30"/>
      <c r="J69" s="30"/>
      <c r="K69" s="30"/>
      <c r="L69" s="31">
        <f>+J69+H69+F69+D69+-I69-G69-E69-C69</f>
        <v>62774</v>
      </c>
      <c r="M69" s="28"/>
      <c r="N69" s="26"/>
      <c r="O69" s="26"/>
      <c r="P69" s="26"/>
      <c r="Q69" s="26"/>
      <c r="R69" s="26"/>
    </row>
    <row r="70" spans="1:18" ht="15">
      <c r="A70" s="26">
        <v>13</v>
      </c>
      <c r="B70" s="32" t="s">
        <v>86</v>
      </c>
      <c r="C70" s="19"/>
      <c r="D70" s="19"/>
      <c r="E70" s="19"/>
      <c r="F70" s="19">
        <v>50000</v>
      </c>
      <c r="G70" s="19">
        <f>+D100</f>
        <v>35000</v>
      </c>
      <c r="H70" s="19"/>
      <c r="I70" s="19"/>
      <c r="J70" s="19">
        <f>+E100</f>
        <v>15000</v>
      </c>
      <c r="K70" s="19"/>
      <c r="L70" s="20">
        <f>+F70-J70-G70</f>
        <v>0</v>
      </c>
      <c r="M70" s="28"/>
      <c r="N70" s="26"/>
      <c r="O70" s="26"/>
      <c r="P70" s="26"/>
      <c r="Q70" s="26"/>
      <c r="R70" s="26"/>
    </row>
    <row r="71" spans="1:18" ht="15">
      <c r="A71" s="26">
        <v>14</v>
      </c>
      <c r="B71" s="32" t="s">
        <v>87</v>
      </c>
      <c r="C71" s="19"/>
      <c r="D71" s="19"/>
      <c r="E71" s="19"/>
      <c r="F71" s="19">
        <v>8305</v>
      </c>
      <c r="G71" s="19">
        <v>2600</v>
      </c>
      <c r="H71" s="19"/>
      <c r="I71" s="19"/>
      <c r="J71" s="19">
        <f>+(F71-G71)*I98</f>
        <v>1711.5</v>
      </c>
      <c r="K71" s="19"/>
      <c r="L71" s="20">
        <f>+F71-G71-J71</f>
        <v>3993.5</v>
      </c>
      <c r="M71" s="28"/>
      <c r="N71" s="26"/>
      <c r="O71" s="26"/>
      <c r="P71" s="26"/>
      <c r="Q71" s="26"/>
      <c r="R71" s="26"/>
    </row>
    <row r="72" spans="1:18" ht="15">
      <c r="A72" s="26">
        <v>15</v>
      </c>
      <c r="B72" s="32" t="s">
        <v>83</v>
      </c>
      <c r="C72" s="19"/>
      <c r="D72" s="19">
        <f>+C66</f>
        <v>182090</v>
      </c>
      <c r="E72" s="19"/>
      <c r="F72" s="19">
        <f>+E66</f>
        <v>123766.8</v>
      </c>
      <c r="G72" s="39">
        <f>+G66</f>
        <v>55280</v>
      </c>
      <c r="H72" s="39">
        <f>+H66</f>
        <v>45600</v>
      </c>
      <c r="I72" s="39">
        <f>+I66</f>
        <v>0</v>
      </c>
      <c r="J72" s="39">
        <f>+J66</f>
        <v>36560.04</v>
      </c>
      <c r="K72" s="19"/>
      <c r="L72" s="20">
        <f>+K66</f>
        <v>259616.76</v>
      </c>
      <c r="M72" s="28"/>
      <c r="N72" s="26"/>
      <c r="O72" s="26"/>
      <c r="P72" s="26"/>
      <c r="Q72" s="26"/>
      <c r="R72" s="26"/>
    </row>
    <row r="73" spans="1:18" ht="15">
      <c r="A73" s="26">
        <v>16</v>
      </c>
      <c r="B73" s="32" t="s">
        <v>88</v>
      </c>
      <c r="C73" s="19">
        <v>46200</v>
      </c>
      <c r="D73" s="19"/>
      <c r="E73" s="19">
        <v>10400</v>
      </c>
      <c r="F73" s="19"/>
      <c r="G73" s="19"/>
      <c r="H73" s="19">
        <v>7280</v>
      </c>
      <c r="I73" s="19">
        <f>+E73-H73</f>
        <v>3120</v>
      </c>
      <c r="J73" s="19"/>
      <c r="K73" s="19">
        <f>+C73+E73-I73-H73</f>
        <v>46200</v>
      </c>
      <c r="L73" s="20"/>
      <c r="M73" s="28"/>
      <c r="N73" s="26"/>
      <c r="O73" s="26"/>
      <c r="P73" s="26"/>
      <c r="Q73" s="26"/>
      <c r="R73" s="26"/>
    </row>
    <row r="74" spans="1:18" ht="15.75" thickBot="1">
      <c r="A74" s="26">
        <v>17</v>
      </c>
      <c r="B74" s="34" t="s">
        <v>89</v>
      </c>
      <c r="C74" s="35">
        <v>201664</v>
      </c>
      <c r="D74" s="35"/>
      <c r="E74" s="35">
        <v>171671.8</v>
      </c>
      <c r="F74" s="35"/>
      <c r="G74" s="35">
        <f>SUM(G69:G73)</f>
        <v>95880</v>
      </c>
      <c r="H74" s="35">
        <f>SUM(H69:H73)</f>
        <v>52880</v>
      </c>
      <c r="I74" s="35">
        <f>SUM(I69:I73)</f>
        <v>3120</v>
      </c>
      <c r="J74" s="35">
        <f>SUM(J69:J73)</f>
        <v>53271.54</v>
      </c>
      <c r="K74" s="36">
        <f>+C74+E74+H74-J74-G74+I74</f>
        <v>280184.26</v>
      </c>
      <c r="L74" s="40"/>
      <c r="M74" s="38"/>
      <c r="N74" s="26"/>
      <c r="O74" s="26"/>
      <c r="P74" s="26"/>
      <c r="Q74" s="26"/>
      <c r="R74" s="26"/>
    </row>
    <row r="75" spans="1:18" ht="15">
      <c r="A75" s="26">
        <v>18</v>
      </c>
      <c r="B75" s="26" t="s">
        <v>84</v>
      </c>
      <c r="C75" s="28">
        <f>SUM(C69:C74)</f>
        <v>247864</v>
      </c>
      <c r="D75" s="28">
        <f>SUM(D69:D74)</f>
        <v>247864</v>
      </c>
      <c r="E75" s="28">
        <f>SUM(E69:E74)</f>
        <v>182071.8</v>
      </c>
      <c r="F75" s="28">
        <f>SUM(F69:F74)</f>
        <v>182071.8</v>
      </c>
      <c r="G75" s="28"/>
      <c r="H75" s="28"/>
      <c r="I75" s="28"/>
      <c r="J75" s="28"/>
      <c r="K75" s="28">
        <f>SUM(K69:K74)</f>
        <v>326384.26</v>
      </c>
      <c r="L75" s="28">
        <f>SUM(L69:L74)</f>
        <v>326384.26</v>
      </c>
      <c r="M75" s="28"/>
      <c r="N75" s="26"/>
      <c r="O75" s="26"/>
      <c r="P75" s="26"/>
      <c r="Q75" s="26"/>
      <c r="R75" s="26"/>
    </row>
    <row r="76" spans="1:18" ht="15.75" thickBot="1">
      <c r="A76" s="26">
        <v>19</v>
      </c>
      <c r="B76" s="27" t="s">
        <v>90</v>
      </c>
      <c r="C76" s="28">
        <f>+C75-D75</f>
        <v>0</v>
      </c>
      <c r="D76" s="28"/>
      <c r="E76" s="28">
        <f>+E75-F75</f>
        <v>0</v>
      </c>
      <c r="F76" s="28"/>
      <c r="G76" s="28"/>
      <c r="H76" s="28"/>
      <c r="I76" s="28"/>
      <c r="J76" s="28"/>
      <c r="K76" s="28">
        <f>+K75-L75</f>
        <v>0</v>
      </c>
      <c r="L76" s="28"/>
      <c r="M76" s="28"/>
      <c r="N76" s="26"/>
      <c r="O76" s="26"/>
      <c r="P76" s="26"/>
      <c r="Q76" s="26"/>
      <c r="R76" s="26"/>
    </row>
    <row r="77" spans="1:18" ht="15">
      <c r="A77" s="26">
        <v>20</v>
      </c>
      <c r="B77" s="29" t="s">
        <v>91</v>
      </c>
      <c r="C77" s="30">
        <v>461480</v>
      </c>
      <c r="D77" s="30"/>
      <c r="E77" s="30">
        <v>91728.32</v>
      </c>
      <c r="F77" s="30"/>
      <c r="G77" s="30"/>
      <c r="H77" s="30"/>
      <c r="I77" s="30"/>
      <c r="J77" s="30"/>
      <c r="K77" s="30">
        <f aca="true" t="shared" si="2" ref="K77:K84">+C77+E77+G77+I77-J77-H77-F77-D77</f>
        <v>553208.3200000001</v>
      </c>
      <c r="L77" s="31"/>
      <c r="M77" s="28"/>
      <c r="N77" s="26"/>
      <c r="O77" s="26"/>
      <c r="P77" s="26"/>
      <c r="Q77" s="26"/>
      <c r="R77" s="26"/>
    </row>
    <row r="78" spans="1:18" ht="15">
      <c r="A78" s="26">
        <v>21</v>
      </c>
      <c r="B78" s="32" t="s">
        <v>92</v>
      </c>
      <c r="C78" s="19">
        <v>66500</v>
      </c>
      <c r="D78" s="19"/>
      <c r="E78" s="19">
        <v>14612</v>
      </c>
      <c r="F78" s="19"/>
      <c r="G78" s="19"/>
      <c r="H78" s="19">
        <v>16000</v>
      </c>
      <c r="I78" s="19"/>
      <c r="J78" s="19"/>
      <c r="K78" s="19">
        <f t="shared" si="2"/>
        <v>65112</v>
      </c>
      <c r="L78" s="20"/>
      <c r="M78" s="28"/>
      <c r="N78" s="26"/>
      <c r="O78" s="26"/>
      <c r="P78" s="26"/>
      <c r="Q78" s="26"/>
      <c r="R78" s="26"/>
    </row>
    <row r="79" spans="1:18" ht="15">
      <c r="A79" s="26">
        <v>22</v>
      </c>
      <c r="B79" s="32" t="s">
        <v>117</v>
      </c>
      <c r="C79" s="19">
        <v>265920</v>
      </c>
      <c r="D79" s="19"/>
      <c r="E79" s="19">
        <v>127346.72</v>
      </c>
      <c r="F79" s="19"/>
      <c r="G79" s="19"/>
      <c r="H79" s="19"/>
      <c r="I79" s="19"/>
      <c r="J79" s="19"/>
      <c r="K79" s="19">
        <f t="shared" si="2"/>
        <v>393266.72</v>
      </c>
      <c r="L79" s="20"/>
      <c r="M79" s="28"/>
      <c r="N79" s="26"/>
      <c r="O79" s="26"/>
      <c r="P79" s="26"/>
      <c r="Q79" s="26"/>
      <c r="R79" s="26"/>
    </row>
    <row r="80" spans="1:18" ht="15">
      <c r="A80" s="26">
        <v>23</v>
      </c>
      <c r="B80" s="32" t="s">
        <v>118</v>
      </c>
      <c r="C80" s="19">
        <v>16500</v>
      </c>
      <c r="D80" s="19"/>
      <c r="E80" s="19"/>
      <c r="F80" s="19"/>
      <c r="G80" s="19"/>
      <c r="H80" s="19">
        <v>16500</v>
      </c>
      <c r="I80" s="19"/>
      <c r="J80" s="19"/>
      <c r="K80" s="19">
        <f t="shared" si="2"/>
        <v>0</v>
      </c>
      <c r="L80" s="20"/>
      <c r="M80" s="28"/>
      <c r="N80" s="26"/>
      <c r="O80" s="26"/>
      <c r="P80" s="26"/>
      <c r="Q80" s="26"/>
      <c r="R80" s="26"/>
    </row>
    <row r="81" spans="1:18" ht="15">
      <c r="A81" s="26">
        <v>24</v>
      </c>
      <c r="B81" s="32" t="s">
        <v>93</v>
      </c>
      <c r="C81" s="19">
        <v>94110</v>
      </c>
      <c r="D81" s="19"/>
      <c r="E81" s="19">
        <v>17256</v>
      </c>
      <c r="F81" s="19"/>
      <c r="G81" s="19"/>
      <c r="H81" s="19">
        <v>8000</v>
      </c>
      <c r="I81" s="19"/>
      <c r="J81" s="19"/>
      <c r="K81" s="19">
        <f t="shared" si="2"/>
        <v>103366</v>
      </c>
      <c r="L81" s="20"/>
      <c r="M81" s="28"/>
      <c r="N81" s="26"/>
      <c r="O81" s="26"/>
      <c r="P81" s="26"/>
      <c r="Q81" s="26"/>
      <c r="R81" s="26"/>
    </row>
    <row r="82" spans="1:18" ht="15">
      <c r="A82" s="26">
        <v>25</v>
      </c>
      <c r="B82" s="32" t="s">
        <v>119</v>
      </c>
      <c r="C82" s="19">
        <v>71500</v>
      </c>
      <c r="D82" s="19"/>
      <c r="E82" s="19">
        <v>122880</v>
      </c>
      <c r="F82" s="19"/>
      <c r="G82" s="19"/>
      <c r="H82" s="19">
        <v>194380</v>
      </c>
      <c r="I82" s="19"/>
      <c r="J82" s="19"/>
      <c r="K82" s="19"/>
      <c r="L82" s="20"/>
      <c r="M82" s="28"/>
      <c r="N82" s="26"/>
      <c r="O82" s="26"/>
      <c r="P82" s="26"/>
      <c r="Q82" s="26"/>
      <c r="R82" s="26"/>
    </row>
    <row r="83" spans="1:18" ht="15">
      <c r="A83" s="26">
        <v>26</v>
      </c>
      <c r="B83" s="32" t="s">
        <v>94</v>
      </c>
      <c r="C83" s="19">
        <v>216272</v>
      </c>
      <c r="D83" s="19"/>
      <c r="E83" s="19"/>
      <c r="F83" s="19"/>
      <c r="G83" s="19"/>
      <c r="H83" s="19">
        <f>+D101</f>
        <v>208250</v>
      </c>
      <c r="I83" s="19"/>
      <c r="J83" s="19"/>
      <c r="K83" s="19">
        <v>8022</v>
      </c>
      <c r="L83" s="20"/>
      <c r="M83" s="28"/>
      <c r="N83" s="26"/>
      <c r="O83" s="26"/>
      <c r="P83" s="26"/>
      <c r="Q83" s="26"/>
      <c r="R83" s="26"/>
    </row>
    <row r="84" spans="1:18" ht="15">
      <c r="A84" s="26">
        <v>27</v>
      </c>
      <c r="B84" s="32" t="s">
        <v>95</v>
      </c>
      <c r="C84" s="19">
        <v>210000</v>
      </c>
      <c r="D84" s="19"/>
      <c r="E84" s="19">
        <v>73800</v>
      </c>
      <c r="F84" s="19"/>
      <c r="G84" s="19"/>
      <c r="H84" s="19"/>
      <c r="I84" s="19"/>
      <c r="J84" s="19"/>
      <c r="K84" s="19">
        <f t="shared" si="2"/>
        <v>283800</v>
      </c>
      <c r="L84" s="20"/>
      <c r="M84" s="28"/>
      <c r="N84" s="26"/>
      <c r="O84" s="26"/>
      <c r="P84" s="26"/>
      <c r="Q84" s="26"/>
      <c r="R84" s="26"/>
    </row>
    <row r="85" spans="1:18" ht="15">
      <c r="A85" s="26">
        <v>28</v>
      </c>
      <c r="B85" s="32" t="s">
        <v>96</v>
      </c>
      <c r="C85" s="19"/>
      <c r="D85" s="19">
        <v>30000</v>
      </c>
      <c r="E85" s="19"/>
      <c r="F85" s="19">
        <v>3840</v>
      </c>
      <c r="G85" s="19">
        <v>16000</v>
      </c>
      <c r="H85" s="19"/>
      <c r="I85" s="19"/>
      <c r="J85" s="19"/>
      <c r="K85" s="19"/>
      <c r="L85" s="20">
        <f aca="true" t="shared" si="3" ref="L85:L90">+J85+H85+F85+D85+-I85-G85-E85-C85</f>
        <v>17840</v>
      </c>
      <c r="M85" s="28"/>
      <c r="N85" s="26"/>
      <c r="O85" s="26"/>
      <c r="P85" s="26"/>
      <c r="Q85" s="26"/>
      <c r="R85" s="26"/>
    </row>
    <row r="86" spans="1:18" ht="15">
      <c r="A86" s="26">
        <v>29</v>
      </c>
      <c r="B86" s="32" t="s">
        <v>120</v>
      </c>
      <c r="C86" s="19"/>
      <c r="D86" s="19">
        <v>90618</v>
      </c>
      <c r="E86" s="19"/>
      <c r="F86" s="19">
        <v>4355.84</v>
      </c>
      <c r="G86" s="19"/>
      <c r="H86" s="19"/>
      <c r="I86" s="19"/>
      <c r="J86" s="19"/>
      <c r="K86" s="19"/>
      <c r="L86" s="20">
        <f t="shared" si="3"/>
        <v>94973.84</v>
      </c>
      <c r="M86" s="28"/>
      <c r="N86" s="26"/>
      <c r="O86" s="26"/>
      <c r="P86" s="26"/>
      <c r="Q86" s="26"/>
      <c r="R86" s="26"/>
    </row>
    <row r="87" spans="1:18" ht="15">
      <c r="A87" s="26">
        <v>30</v>
      </c>
      <c r="B87" s="32" t="s">
        <v>121</v>
      </c>
      <c r="C87" s="19"/>
      <c r="D87" s="19"/>
      <c r="E87" s="19"/>
      <c r="F87" s="19">
        <v>16896</v>
      </c>
      <c r="G87" s="19">
        <v>16896</v>
      </c>
      <c r="H87" s="19"/>
      <c r="I87" s="19"/>
      <c r="J87" s="19"/>
      <c r="K87" s="19"/>
      <c r="L87" s="20">
        <f t="shared" si="3"/>
        <v>0</v>
      </c>
      <c r="M87" s="28"/>
      <c r="N87" s="26"/>
      <c r="O87" s="26"/>
      <c r="P87" s="26"/>
      <c r="Q87" s="26"/>
      <c r="R87" s="26"/>
    </row>
    <row r="88" spans="1:18" ht="15">
      <c r="A88" s="26">
        <v>31</v>
      </c>
      <c r="B88" s="32" t="s">
        <v>122</v>
      </c>
      <c r="C88" s="19"/>
      <c r="D88" s="19"/>
      <c r="E88" s="19"/>
      <c r="F88" s="19">
        <v>48000</v>
      </c>
      <c r="G88" s="19"/>
      <c r="H88" s="19"/>
      <c r="I88" s="19"/>
      <c r="J88" s="19"/>
      <c r="K88" s="19"/>
      <c r="L88" s="20">
        <f t="shared" si="3"/>
        <v>48000</v>
      </c>
      <c r="M88" s="28"/>
      <c r="N88" s="26"/>
      <c r="O88" s="26"/>
      <c r="P88" s="26"/>
      <c r="Q88" s="26"/>
      <c r="R88" s="26"/>
    </row>
    <row r="89" spans="1:18" ht="15">
      <c r="A89" s="26">
        <v>32</v>
      </c>
      <c r="B89" s="32" t="s">
        <v>123</v>
      </c>
      <c r="C89" s="19"/>
      <c r="D89" s="19">
        <v>200000</v>
      </c>
      <c r="E89" s="19"/>
      <c r="F89" s="19">
        <v>87680</v>
      </c>
      <c r="G89" s="19">
        <f>200000+87680</f>
        <v>287680</v>
      </c>
      <c r="H89" s="19"/>
      <c r="I89" s="19"/>
      <c r="J89" s="19"/>
      <c r="K89" s="19"/>
      <c r="L89" s="20">
        <f t="shared" si="3"/>
        <v>0</v>
      </c>
      <c r="M89" s="28"/>
      <c r="N89" s="26"/>
      <c r="O89" s="26"/>
      <c r="P89" s="26"/>
      <c r="Q89" s="26"/>
      <c r="R89" s="26"/>
    </row>
    <row r="90" spans="1:18" ht="15">
      <c r="A90" s="26">
        <v>33</v>
      </c>
      <c r="B90" s="32" t="s">
        <v>124</v>
      </c>
      <c r="C90" s="19"/>
      <c r="D90" s="19">
        <v>40000</v>
      </c>
      <c r="E90" s="19"/>
      <c r="F90" s="19">
        <v>8768</v>
      </c>
      <c r="G90" s="19">
        <f>40000+8768</f>
        <v>48768</v>
      </c>
      <c r="H90" s="19"/>
      <c r="I90" s="19"/>
      <c r="J90" s="19"/>
      <c r="K90" s="19"/>
      <c r="L90" s="20">
        <f t="shared" si="3"/>
        <v>0</v>
      </c>
      <c r="M90" s="28"/>
      <c r="N90" s="26"/>
      <c r="O90" s="26"/>
      <c r="P90" s="26"/>
      <c r="Q90" s="26"/>
      <c r="R90" s="26"/>
    </row>
    <row r="91" spans="1:18" ht="15">
      <c r="A91" s="26">
        <v>34</v>
      </c>
      <c r="B91" s="32" t="s">
        <v>97</v>
      </c>
      <c r="C91" s="19"/>
      <c r="D91" s="19">
        <v>840000</v>
      </c>
      <c r="E91" s="19"/>
      <c r="F91" s="19">
        <v>247500</v>
      </c>
      <c r="G91" s="19">
        <f>+D99</f>
        <v>173250</v>
      </c>
      <c r="H91" s="19"/>
      <c r="I91" s="19"/>
      <c r="J91" s="19">
        <f>+E99</f>
        <v>74250</v>
      </c>
      <c r="K91" s="19"/>
      <c r="L91" s="20">
        <f>+D91+F91-G91-J91</f>
        <v>840000</v>
      </c>
      <c r="M91" s="28"/>
      <c r="N91" s="26"/>
      <c r="O91" s="26"/>
      <c r="P91" s="26"/>
      <c r="Q91" s="26"/>
      <c r="R91" s="26"/>
    </row>
    <row r="92" spans="1:18" ht="15">
      <c r="A92" s="26">
        <v>35</v>
      </c>
      <c r="B92" s="32" t="s">
        <v>98</v>
      </c>
      <c r="C92" s="19"/>
      <c r="D92" s="19">
        <f>+C74</f>
        <v>201664</v>
      </c>
      <c r="E92" s="19"/>
      <c r="F92" s="19">
        <f>+E74</f>
        <v>171671.8</v>
      </c>
      <c r="G92" s="39">
        <f>+G74</f>
        <v>95880</v>
      </c>
      <c r="H92" s="39">
        <f>+H74</f>
        <v>52880</v>
      </c>
      <c r="I92" s="39">
        <f>+I74</f>
        <v>3120</v>
      </c>
      <c r="J92" s="39">
        <f>+J74</f>
        <v>53271.54</v>
      </c>
      <c r="K92" s="19"/>
      <c r="L92" s="20">
        <f>+K74</f>
        <v>280184.26</v>
      </c>
      <c r="M92" s="28"/>
      <c r="N92" s="26"/>
      <c r="O92" s="26"/>
      <c r="P92" s="26"/>
      <c r="Q92" s="26"/>
      <c r="R92" s="26"/>
    </row>
    <row r="93" spans="1:18" ht="15">
      <c r="A93" s="26">
        <v>36</v>
      </c>
      <c r="B93" s="41" t="s">
        <v>66</v>
      </c>
      <c r="C93" s="42"/>
      <c r="D93" s="42"/>
      <c r="E93" s="42">
        <v>141088.6</v>
      </c>
      <c r="F93" s="42"/>
      <c r="G93" s="43"/>
      <c r="H93" s="43">
        <v>142464</v>
      </c>
      <c r="I93" s="43">
        <v>42207.78</v>
      </c>
      <c r="J93" s="43"/>
      <c r="K93" s="44">
        <f>+E93-H93-I93</f>
        <v>-43583.17999999999</v>
      </c>
      <c r="L93" s="45">
        <f>+J93</f>
        <v>0</v>
      </c>
      <c r="M93" s="28"/>
      <c r="N93" s="26"/>
      <c r="O93" s="26"/>
      <c r="P93" s="26"/>
      <c r="Q93" s="26"/>
      <c r="R93" s="26"/>
    </row>
    <row r="94" spans="1:18" ht="15.75" thickBot="1">
      <c r="A94" s="26">
        <v>37</v>
      </c>
      <c r="B94" s="46" t="s">
        <v>72</v>
      </c>
      <c r="C94" s="36"/>
      <c r="D94" s="36"/>
      <c r="E94" s="36"/>
      <c r="F94" s="36"/>
      <c r="G94" s="36"/>
      <c r="H94" s="36"/>
      <c r="I94" s="36">
        <f>SUM(I77:I93)</f>
        <v>45327.78</v>
      </c>
      <c r="J94" s="36">
        <f>SUM(J77:J93)</f>
        <v>127521.54000000001</v>
      </c>
      <c r="K94" s="36"/>
      <c r="L94" s="37">
        <f>+J94+H94+F94+D94+-I94-G94-E94-C94</f>
        <v>82193.76000000001</v>
      </c>
      <c r="M94" s="28">
        <v>0</v>
      </c>
      <c r="N94" s="26"/>
      <c r="O94" s="26"/>
      <c r="P94" s="26"/>
      <c r="Q94" s="26"/>
      <c r="R94" s="26"/>
    </row>
    <row r="95" spans="1:18" ht="15">
      <c r="A95" s="26">
        <v>38</v>
      </c>
      <c r="B95" s="26" t="s">
        <v>84</v>
      </c>
      <c r="C95" s="28">
        <f>SUM(C77:C94)</f>
        <v>1402282</v>
      </c>
      <c r="D95" s="28">
        <f>SUM(D77:D94)</f>
        <v>1402282</v>
      </c>
      <c r="E95" s="28">
        <f aca="true" t="shared" si="4" ref="E95:L95">SUM(E77:E94)</f>
        <v>588711.64</v>
      </c>
      <c r="F95" s="28">
        <f t="shared" si="4"/>
        <v>588711.6399999999</v>
      </c>
      <c r="G95" s="28">
        <f t="shared" si="4"/>
        <v>638474</v>
      </c>
      <c r="H95" s="28">
        <f t="shared" si="4"/>
        <v>638474</v>
      </c>
      <c r="I95" s="28"/>
      <c r="J95" s="28"/>
      <c r="K95" s="28">
        <f t="shared" si="4"/>
        <v>1363191.86</v>
      </c>
      <c r="L95" s="28">
        <f t="shared" si="4"/>
        <v>1363191.86</v>
      </c>
      <c r="M95" s="28"/>
      <c r="N95" s="26"/>
      <c r="O95" s="26"/>
      <c r="P95" s="26"/>
      <c r="Q95" s="26"/>
      <c r="R95" s="26"/>
    </row>
    <row r="96" spans="1:18" ht="15.75" thickBot="1">
      <c r="A96" s="26"/>
      <c r="B96" s="26"/>
      <c r="C96" s="28">
        <f>+C95-D95</f>
        <v>0</v>
      </c>
      <c r="D96" s="28"/>
      <c r="E96" s="28">
        <f>+E95-F95</f>
        <v>0</v>
      </c>
      <c r="F96" s="28"/>
      <c r="G96" s="28">
        <f>+G95-H95</f>
        <v>0</v>
      </c>
      <c r="H96" s="28"/>
      <c r="I96" s="28"/>
      <c r="J96" s="28"/>
      <c r="K96" s="28">
        <f>+K95-L95</f>
        <v>0</v>
      </c>
      <c r="L96" s="28"/>
      <c r="M96" s="28"/>
      <c r="N96" s="26"/>
      <c r="O96" s="26"/>
      <c r="P96" s="26"/>
      <c r="Q96" s="26"/>
      <c r="R96" s="26"/>
    </row>
    <row r="97" spans="1:18" ht="15">
      <c r="A97" s="26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9"/>
      <c r="M97" s="28"/>
      <c r="N97" s="26"/>
      <c r="O97" s="26"/>
      <c r="P97" s="26"/>
      <c r="Q97" s="26"/>
      <c r="R97" s="26"/>
    </row>
    <row r="98" spans="1:18" ht="15">
      <c r="A98" s="26"/>
      <c r="B98" s="50"/>
      <c r="C98" s="51">
        <v>1</v>
      </c>
      <c r="D98" s="51">
        <v>0.7</v>
      </c>
      <c r="E98" s="51">
        <v>0.3</v>
      </c>
      <c r="F98" s="52"/>
      <c r="G98" s="52" t="s">
        <v>99</v>
      </c>
      <c r="H98" s="52"/>
      <c r="I98" s="51">
        <f>+E98</f>
        <v>0.3</v>
      </c>
      <c r="J98" s="52"/>
      <c r="K98" s="52" t="s">
        <v>100</v>
      </c>
      <c r="L98" s="53"/>
      <c r="M98" s="28"/>
      <c r="N98" s="26"/>
      <c r="O98" s="26"/>
      <c r="P98" s="26"/>
      <c r="Q98" s="26"/>
      <c r="R98" s="26"/>
    </row>
    <row r="99" spans="1:18" ht="15">
      <c r="A99" s="26"/>
      <c r="B99" s="50" t="s">
        <v>97</v>
      </c>
      <c r="C99" s="52">
        <v>247500</v>
      </c>
      <c r="D99" s="52">
        <f>+C99*D98</f>
        <v>173250</v>
      </c>
      <c r="E99" s="52">
        <f>+C99*E98</f>
        <v>74250</v>
      </c>
      <c r="F99" s="52"/>
      <c r="G99" s="52" t="s">
        <v>101</v>
      </c>
      <c r="H99" s="52">
        <f>+F72</f>
        <v>123766.8</v>
      </c>
      <c r="I99" s="52">
        <v>0</v>
      </c>
      <c r="J99" s="52"/>
      <c r="K99" s="54" t="s">
        <v>97</v>
      </c>
      <c r="L99" s="53">
        <f>+F91</f>
        <v>247500</v>
      </c>
      <c r="M99" s="28"/>
      <c r="N99" s="26"/>
      <c r="O99" s="26"/>
      <c r="P99" s="26"/>
      <c r="Q99" s="26"/>
      <c r="R99" s="26"/>
    </row>
    <row r="100" spans="1:18" ht="15">
      <c r="A100" s="26"/>
      <c r="B100" s="50" t="s">
        <v>102</v>
      </c>
      <c r="C100" s="52">
        <v>50000</v>
      </c>
      <c r="D100" s="52">
        <f>+C100*D98</f>
        <v>35000</v>
      </c>
      <c r="E100" s="52">
        <f>+C100*E98</f>
        <v>15000</v>
      </c>
      <c r="F100" s="52"/>
      <c r="G100" s="52" t="s">
        <v>103</v>
      </c>
      <c r="H100" s="52">
        <f>+C106</f>
        <v>3000</v>
      </c>
      <c r="I100" s="52">
        <v>0</v>
      </c>
      <c r="J100" s="52"/>
      <c r="K100" s="52" t="s">
        <v>104</v>
      </c>
      <c r="L100" s="53">
        <f>+F92</f>
        <v>171671.8</v>
      </c>
      <c r="M100" s="28"/>
      <c r="N100" s="26"/>
      <c r="O100" s="26"/>
      <c r="P100" s="26"/>
      <c r="Q100" s="26"/>
      <c r="R100" s="26"/>
    </row>
    <row r="101" spans="1:18" ht="15">
      <c r="A101" s="26"/>
      <c r="B101" s="50" t="s">
        <v>105</v>
      </c>
      <c r="C101" s="52"/>
      <c r="D101" s="52">
        <f>SUM(D99:D100)</f>
        <v>208250</v>
      </c>
      <c r="E101" s="52">
        <f>SUM(E99:E100)</f>
        <v>89250</v>
      </c>
      <c r="F101" s="52"/>
      <c r="G101" s="52" t="s">
        <v>106</v>
      </c>
      <c r="H101" s="52"/>
      <c r="I101" s="52">
        <v>0</v>
      </c>
      <c r="J101" s="52"/>
      <c r="K101" s="52" t="s">
        <v>106</v>
      </c>
      <c r="L101" s="53">
        <f>+H101</f>
        <v>0</v>
      </c>
      <c r="M101" s="28"/>
      <c r="N101" s="26"/>
      <c r="O101" s="26"/>
      <c r="P101" s="26"/>
      <c r="Q101" s="26"/>
      <c r="R101" s="26"/>
    </row>
    <row r="102" spans="1:18" ht="15">
      <c r="A102" s="26"/>
      <c r="B102" s="50" t="s">
        <v>107</v>
      </c>
      <c r="C102" s="52"/>
      <c r="D102" s="52">
        <f>+C83</f>
        <v>216272</v>
      </c>
      <c r="E102" s="52"/>
      <c r="F102" s="52"/>
      <c r="G102" s="52"/>
      <c r="H102" s="52">
        <f>SUM(H99:H101)</f>
        <v>126766.8</v>
      </c>
      <c r="I102" s="55">
        <f>+H102*I98</f>
        <v>38030.04</v>
      </c>
      <c r="J102" s="52"/>
      <c r="K102" s="52"/>
      <c r="L102" s="53">
        <f>SUM(L99:L101)</f>
        <v>419171.8</v>
      </c>
      <c r="M102" s="28"/>
      <c r="N102" s="26"/>
      <c r="O102" s="26"/>
      <c r="P102" s="26"/>
      <c r="Q102" s="26"/>
      <c r="R102" s="26"/>
    </row>
    <row r="103" spans="1:18" ht="15">
      <c r="A103" s="26"/>
      <c r="B103" s="50"/>
      <c r="C103" s="52"/>
      <c r="D103" s="52">
        <f>+D101-D102</f>
        <v>-8022</v>
      </c>
      <c r="E103" s="52"/>
      <c r="F103" s="52"/>
      <c r="G103" s="52"/>
      <c r="H103" s="52"/>
      <c r="I103" s="52"/>
      <c r="J103" s="52"/>
      <c r="K103" s="54"/>
      <c r="L103" s="53">
        <f>+L102*I98</f>
        <v>125751.54</v>
      </c>
      <c r="M103" s="26">
        <v>0</v>
      </c>
      <c r="N103" s="26"/>
      <c r="O103" s="26"/>
      <c r="P103" s="26"/>
      <c r="Q103" s="26"/>
      <c r="R103" s="26"/>
    </row>
    <row r="104" spans="1:18" ht="15.75" thickBot="1">
      <c r="A104" s="26"/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8"/>
      <c r="M104" s="28"/>
      <c r="N104" s="26"/>
      <c r="O104" s="26"/>
      <c r="P104" s="26"/>
      <c r="Q104" s="26"/>
      <c r="R104" s="26"/>
    </row>
    <row r="105" spans="1:18" ht="15">
      <c r="A105" s="26"/>
      <c r="B105" s="26" t="s">
        <v>108</v>
      </c>
      <c r="C105" s="59"/>
      <c r="D105" s="59"/>
      <c r="E105" s="59"/>
      <c r="F105" s="28"/>
      <c r="G105" s="28"/>
      <c r="H105" s="28"/>
      <c r="I105" s="28"/>
      <c r="J105" s="28"/>
      <c r="K105" s="28"/>
      <c r="L105" s="28"/>
      <c r="M105" s="28"/>
      <c r="N105" s="26"/>
      <c r="O105" s="26"/>
      <c r="P105" s="26"/>
      <c r="Q105" s="26"/>
      <c r="R105" s="26"/>
    </row>
    <row r="106" spans="1:18" ht="15">
      <c r="A106" s="26"/>
      <c r="B106" s="26" t="s">
        <v>109</v>
      </c>
      <c r="C106" s="28">
        <v>3000</v>
      </c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6"/>
      <c r="O106" s="26"/>
      <c r="P106" s="26"/>
      <c r="Q106" s="26"/>
      <c r="R106" s="26"/>
    </row>
    <row r="107" spans="1:18" ht="15">
      <c r="A107" s="26"/>
      <c r="B107" s="26" t="s">
        <v>110</v>
      </c>
      <c r="C107" s="28">
        <v>2600</v>
      </c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6"/>
      <c r="O107" s="26"/>
      <c r="P107" s="26"/>
      <c r="Q107" s="26"/>
      <c r="R107" s="26"/>
    </row>
    <row r="108" spans="1:18" ht="15">
      <c r="A108" s="26"/>
      <c r="B108" s="26" t="s">
        <v>111</v>
      </c>
      <c r="C108" s="28">
        <v>8245</v>
      </c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6"/>
      <c r="O108" s="26"/>
      <c r="P108" s="26"/>
      <c r="Q108" s="26"/>
      <c r="R108" s="26"/>
    </row>
    <row r="109" spans="1:18" ht="15">
      <c r="A109" s="26"/>
      <c r="B109" s="26" t="s">
        <v>112</v>
      </c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6"/>
      <c r="O109" s="26"/>
      <c r="P109" s="26"/>
      <c r="Q109" s="26"/>
      <c r="R109" s="26"/>
    </row>
    <row r="110" spans="1:18" ht="15">
      <c r="A110" s="26"/>
      <c r="B110" s="26" t="s">
        <v>113</v>
      </c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6"/>
      <c r="O110" s="26"/>
      <c r="P110" s="26"/>
      <c r="Q110" s="26"/>
      <c r="R110" s="26"/>
    </row>
    <row r="111" spans="1:18" ht="15">
      <c r="A111" s="26"/>
      <c r="B111" s="26" t="s">
        <v>114</v>
      </c>
      <c r="C111" s="28">
        <v>40000</v>
      </c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6"/>
      <c r="O111" s="26"/>
      <c r="P111" s="26"/>
      <c r="Q111" s="26"/>
      <c r="R111" s="26"/>
    </row>
    <row r="112" spans="1:18" ht="15">
      <c r="A112" s="26"/>
      <c r="B112" s="26" t="s">
        <v>115</v>
      </c>
      <c r="C112" s="28">
        <v>16000</v>
      </c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6"/>
      <c r="O112" s="26"/>
      <c r="P112" s="26"/>
      <c r="Q112" s="26"/>
      <c r="R112" s="26"/>
    </row>
    <row r="113" spans="1:18" ht="15">
      <c r="A113" s="26"/>
      <c r="B113" s="26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6"/>
      <c r="O113" s="26"/>
      <c r="P113" s="26"/>
      <c r="Q113" s="26"/>
      <c r="R113" s="26"/>
    </row>
    <row r="114" spans="1:18" ht="15">
      <c r="A114" s="26"/>
      <c r="B114" s="26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6"/>
      <c r="O114" s="26"/>
      <c r="P114" s="26"/>
      <c r="Q114" s="26"/>
      <c r="R114" s="26"/>
    </row>
    <row r="115" spans="1:18" ht="15">
      <c r="A115" s="26"/>
      <c r="B115" s="26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6"/>
      <c r="O115" s="26"/>
      <c r="P115" s="26"/>
      <c r="Q115" s="26"/>
      <c r="R115" s="26"/>
    </row>
    <row r="116" spans="1:18" ht="15">
      <c r="A116" s="26"/>
      <c r="B116" s="17"/>
      <c r="C116" s="17"/>
      <c r="D116" s="17"/>
      <c r="E116" s="17"/>
      <c r="F116" s="28"/>
      <c r="G116" s="28"/>
      <c r="H116" s="28"/>
      <c r="I116" s="28"/>
      <c r="J116" s="28"/>
      <c r="K116" s="28"/>
      <c r="L116" s="28"/>
      <c r="M116" s="28"/>
      <c r="N116" s="26"/>
      <c r="O116" s="26"/>
      <c r="P116" s="26"/>
      <c r="Q116" s="26"/>
      <c r="R116" s="26"/>
    </row>
    <row r="117" spans="1:18" ht="15">
      <c r="A117" s="26"/>
      <c r="B117" s="79" t="s">
        <v>128</v>
      </c>
      <c r="C117" s="79"/>
      <c r="D117" s="79"/>
      <c r="E117" s="17"/>
      <c r="F117" s="28"/>
      <c r="G117" s="28"/>
      <c r="H117" s="28"/>
      <c r="I117" s="28"/>
      <c r="J117" s="28"/>
      <c r="K117" s="28"/>
      <c r="L117" s="28"/>
      <c r="M117" s="28"/>
      <c r="N117" s="26"/>
      <c r="O117" s="26"/>
      <c r="P117" s="26"/>
      <c r="Q117" s="26"/>
      <c r="R117" s="26"/>
    </row>
    <row r="118" spans="1:18" ht="15">
      <c r="A118" s="26"/>
      <c r="B118" s="79" t="s">
        <v>129</v>
      </c>
      <c r="C118" s="79"/>
      <c r="D118" s="79"/>
      <c r="E118" s="17"/>
      <c r="F118" s="28"/>
      <c r="G118" s="28"/>
      <c r="H118" s="28"/>
      <c r="I118" s="28"/>
      <c r="J118" s="28"/>
      <c r="K118" s="28"/>
      <c r="L118" s="28"/>
      <c r="M118" s="28"/>
      <c r="N118" s="26"/>
      <c r="O118" s="26"/>
      <c r="P118" s="26"/>
      <c r="Q118" s="26"/>
      <c r="R118" s="26"/>
    </row>
    <row r="119" spans="1:18" ht="15">
      <c r="A119" s="26"/>
      <c r="B119" s="79" t="s">
        <v>130</v>
      </c>
      <c r="C119" s="79"/>
      <c r="D119" s="79"/>
      <c r="E119" s="17"/>
      <c r="F119" s="28"/>
      <c r="G119" s="28"/>
      <c r="H119" s="28"/>
      <c r="I119" s="28"/>
      <c r="J119" s="28"/>
      <c r="K119" s="28"/>
      <c r="L119" s="28"/>
      <c r="M119" s="28"/>
      <c r="N119" s="26"/>
      <c r="O119" s="26"/>
      <c r="P119" s="26"/>
      <c r="Q119" s="26"/>
      <c r="R119" s="26"/>
    </row>
    <row r="120" spans="1:18" ht="15">
      <c r="A120" s="26"/>
      <c r="B120" s="79" t="s">
        <v>135</v>
      </c>
      <c r="C120" s="79"/>
      <c r="D120" s="79"/>
      <c r="E120" s="17"/>
      <c r="F120" s="28"/>
      <c r="G120" s="28"/>
      <c r="H120" s="28"/>
      <c r="I120" s="28"/>
      <c r="J120" s="28"/>
      <c r="K120" s="28"/>
      <c r="L120" s="28"/>
      <c r="M120" s="28"/>
      <c r="N120" s="26"/>
      <c r="O120" s="26"/>
      <c r="P120" s="26"/>
      <c r="Q120" s="26"/>
      <c r="R120" s="26"/>
    </row>
    <row r="121" spans="1:18" ht="15">
      <c r="A121" s="26"/>
      <c r="B121" s="17" t="s">
        <v>77</v>
      </c>
      <c r="C121" s="17"/>
      <c r="D121" s="17">
        <v>1348310</v>
      </c>
      <c r="E121" s="17"/>
      <c r="F121" s="28"/>
      <c r="G121" s="28"/>
      <c r="H121" s="28"/>
      <c r="I121" s="28"/>
      <c r="J121" s="28"/>
      <c r="K121" s="28"/>
      <c r="L121" s="28"/>
      <c r="M121" s="28"/>
      <c r="N121" s="26"/>
      <c r="O121" s="26"/>
      <c r="P121" s="26"/>
      <c r="Q121" s="26"/>
      <c r="R121" s="26"/>
    </row>
    <row r="122" spans="1:18" ht="15">
      <c r="A122" s="26"/>
      <c r="B122" s="17" t="s">
        <v>131</v>
      </c>
      <c r="C122" s="17"/>
      <c r="D122" s="17">
        <v>-745182.2</v>
      </c>
      <c r="E122" s="17"/>
      <c r="F122" s="28"/>
      <c r="G122" s="28"/>
      <c r="H122" s="28"/>
      <c r="I122" s="28"/>
      <c r="J122" s="28"/>
      <c r="K122" s="28"/>
      <c r="L122" s="28"/>
      <c r="M122" s="28"/>
      <c r="N122" s="26"/>
      <c r="O122" s="26"/>
      <c r="P122" s="26"/>
      <c r="Q122" s="26"/>
      <c r="R122" s="26"/>
    </row>
    <row r="123" spans="2:5" ht="15">
      <c r="B123" s="18" t="s">
        <v>132</v>
      </c>
      <c r="C123" s="18"/>
      <c r="D123" s="18">
        <f>SUM(D121:D122)</f>
        <v>603127.8</v>
      </c>
      <c r="E123" s="18"/>
    </row>
    <row r="124" spans="2:5" ht="15">
      <c r="B124" s="18" t="s">
        <v>80</v>
      </c>
      <c r="C124" s="18"/>
      <c r="D124" s="18">
        <v>306951</v>
      </c>
      <c r="E124" s="18"/>
    </row>
    <row r="125" spans="2:5" ht="15">
      <c r="B125" s="18"/>
      <c r="C125" s="18"/>
      <c r="D125" s="18"/>
      <c r="E125" s="18"/>
    </row>
    <row r="126" spans="2:5" ht="15">
      <c r="B126" s="18" t="s">
        <v>72</v>
      </c>
      <c r="C126" s="18"/>
      <c r="D126" s="18">
        <v>36560.01</v>
      </c>
      <c r="E126" s="18"/>
    </row>
    <row r="127" spans="2:5" ht="15">
      <c r="B127" s="18" t="s">
        <v>133</v>
      </c>
      <c r="C127" s="18"/>
      <c r="D127" s="18">
        <f>+D123-D124-D126</f>
        <v>259616.79000000004</v>
      </c>
      <c r="E127" s="18"/>
    </row>
    <row r="128" spans="2:5" ht="15">
      <c r="B128" s="18"/>
      <c r="C128" s="18"/>
      <c r="D128" s="18"/>
      <c r="E128" s="18"/>
    </row>
    <row r="129" spans="2:5" ht="15">
      <c r="B129" s="18"/>
      <c r="C129" s="18"/>
      <c r="D129" s="18"/>
      <c r="E129" s="18"/>
    </row>
    <row r="130" spans="2:5" ht="15">
      <c r="B130" s="79" t="s">
        <v>128</v>
      </c>
      <c r="C130" s="79"/>
      <c r="D130" s="79"/>
      <c r="E130" s="18"/>
    </row>
    <row r="131" spans="2:5" ht="15">
      <c r="B131" s="79" t="s">
        <v>134</v>
      </c>
      <c r="C131" s="79"/>
      <c r="D131" s="79"/>
      <c r="E131" s="18"/>
    </row>
    <row r="132" spans="2:5" ht="15">
      <c r="B132" s="79" t="s">
        <v>130</v>
      </c>
      <c r="C132" s="79"/>
      <c r="D132" s="79"/>
      <c r="E132" s="18"/>
    </row>
    <row r="133" spans="2:5" ht="15">
      <c r="B133" s="78" t="s">
        <v>135</v>
      </c>
      <c r="C133" s="78"/>
      <c r="D133" s="78"/>
      <c r="E133" s="18"/>
    </row>
    <row r="134" spans="2:5" ht="15">
      <c r="B134" s="18"/>
      <c r="C134" s="18"/>
      <c r="D134" s="18"/>
      <c r="E134" s="18"/>
    </row>
    <row r="135" spans="2:5" ht="15">
      <c r="B135" s="18" t="s">
        <v>86</v>
      </c>
      <c r="C135" s="18"/>
      <c r="D135" s="18">
        <v>62774</v>
      </c>
      <c r="E135" s="18"/>
    </row>
    <row r="136" spans="2:5" ht="15">
      <c r="B136" s="18" t="s">
        <v>136</v>
      </c>
      <c r="C136" s="18"/>
      <c r="D136" s="18">
        <v>3993.5</v>
      </c>
      <c r="E136" s="18"/>
    </row>
    <row r="137" spans="2:5" ht="15">
      <c r="B137" s="18" t="s">
        <v>137</v>
      </c>
      <c r="C137" s="18"/>
      <c r="D137" s="18">
        <v>259616.79</v>
      </c>
      <c r="E137" s="18"/>
    </row>
    <row r="138" spans="2:5" ht="15">
      <c r="B138" s="18" t="s">
        <v>88</v>
      </c>
      <c r="C138" s="18"/>
      <c r="D138" s="18">
        <v>-46200</v>
      </c>
      <c r="E138" s="18"/>
    </row>
    <row r="139" spans="2:5" ht="15">
      <c r="B139" s="18" t="s">
        <v>89</v>
      </c>
      <c r="C139" s="18"/>
      <c r="D139" s="18">
        <f>SUM(D135:D138)</f>
        <v>280184.29000000004</v>
      </c>
      <c r="E139" s="18"/>
    </row>
    <row r="140" spans="2:5" ht="15">
      <c r="B140" s="18"/>
      <c r="C140" s="18"/>
      <c r="D140" s="18"/>
      <c r="E140" s="18"/>
    </row>
    <row r="141" spans="2:5" ht="15">
      <c r="B141" s="18"/>
      <c r="C141" s="18"/>
      <c r="D141" s="18"/>
      <c r="E141" s="18"/>
    </row>
    <row r="142" spans="2:5" ht="15">
      <c r="B142" s="79" t="s">
        <v>128</v>
      </c>
      <c r="C142" s="79"/>
      <c r="D142" s="79"/>
      <c r="E142" s="18"/>
    </row>
    <row r="143" spans="2:5" ht="15">
      <c r="B143" s="79" t="s">
        <v>138</v>
      </c>
      <c r="C143" s="79"/>
      <c r="D143" s="79"/>
      <c r="E143" s="18"/>
    </row>
    <row r="144" spans="2:5" ht="15">
      <c r="B144" s="79" t="s">
        <v>139</v>
      </c>
      <c r="C144" s="79"/>
      <c r="D144" s="79"/>
      <c r="E144" s="18"/>
    </row>
    <row r="145" spans="2:5" ht="15">
      <c r="B145" s="78" t="s">
        <v>135</v>
      </c>
      <c r="C145" s="78"/>
      <c r="D145" s="78"/>
      <c r="E145" s="18"/>
    </row>
    <row r="146" spans="2:5" ht="15">
      <c r="B146" s="18"/>
      <c r="C146" s="18"/>
      <c r="D146" s="18"/>
      <c r="E146" s="18"/>
    </row>
    <row r="147" spans="2:5" ht="15">
      <c r="B147" s="18" t="s">
        <v>140</v>
      </c>
      <c r="C147" s="18"/>
      <c r="D147" s="18"/>
      <c r="E147" s="18"/>
    </row>
    <row r="148" spans="2:5" ht="15">
      <c r="B148" s="18" t="s">
        <v>141</v>
      </c>
      <c r="C148" s="18"/>
      <c r="D148" s="18">
        <f>SUM(C149:C150)</f>
        <v>291822</v>
      </c>
      <c r="E148" s="18"/>
    </row>
    <row r="149" spans="2:5" ht="15">
      <c r="B149" s="18" t="s">
        <v>60</v>
      </c>
      <c r="C149" s="18">
        <v>283800</v>
      </c>
      <c r="D149" s="18"/>
      <c r="E149" s="18"/>
    </row>
    <row r="150" spans="2:5" ht="15">
      <c r="B150" s="18" t="s">
        <v>142</v>
      </c>
      <c r="C150" s="18">
        <v>8022</v>
      </c>
      <c r="D150" s="18"/>
      <c r="E150" s="18"/>
    </row>
    <row r="151" spans="2:5" ht="15">
      <c r="B151" s="18" t="s">
        <v>143</v>
      </c>
      <c r="C151" s="18"/>
      <c r="D151" s="18">
        <f>SUM(C152:C155)</f>
        <v>1114953.04</v>
      </c>
      <c r="E151" s="18"/>
    </row>
    <row r="152" spans="2:5" ht="15">
      <c r="B152" s="18" t="s">
        <v>93</v>
      </c>
      <c r="C152" s="18">
        <v>103366</v>
      </c>
      <c r="D152" s="18"/>
      <c r="E152" s="18"/>
    </row>
    <row r="153" spans="2:5" ht="15">
      <c r="B153" s="18" t="s">
        <v>117</v>
      </c>
      <c r="C153" s="18">
        <v>393266.72</v>
      </c>
      <c r="D153" s="18"/>
      <c r="E153" s="18"/>
    </row>
    <row r="154" spans="2:5" ht="15">
      <c r="B154" s="18" t="s">
        <v>92</v>
      </c>
      <c r="C154" s="18">
        <v>65112</v>
      </c>
      <c r="D154" s="18"/>
      <c r="E154" s="18"/>
    </row>
    <row r="155" spans="2:5" ht="15">
      <c r="B155" s="18" t="s">
        <v>144</v>
      </c>
      <c r="C155" s="18">
        <v>553208.32</v>
      </c>
      <c r="D155" s="18"/>
      <c r="E155" s="18"/>
    </row>
    <row r="156" spans="2:5" ht="15">
      <c r="B156" s="18" t="s">
        <v>145</v>
      </c>
      <c r="C156" s="18"/>
      <c r="D156" s="18">
        <f>SUM(D148:D155)</f>
        <v>1406775.04</v>
      </c>
      <c r="E156" s="18"/>
    </row>
    <row r="157" spans="2:5" ht="15">
      <c r="B157" s="18"/>
      <c r="C157" s="18"/>
      <c r="D157" s="18"/>
      <c r="E157" s="18"/>
    </row>
    <row r="158" spans="2:5" ht="15">
      <c r="B158" s="18" t="s">
        <v>146</v>
      </c>
      <c r="C158" s="18"/>
      <c r="D158" s="18"/>
      <c r="E158" s="18"/>
    </row>
    <row r="159" spans="2:5" ht="15">
      <c r="B159" s="18" t="s">
        <v>97</v>
      </c>
      <c r="C159" s="18"/>
      <c r="D159" s="18">
        <f>SUM(C160:C162)</f>
        <v>1163767.44</v>
      </c>
      <c r="E159" s="18"/>
    </row>
    <row r="160" spans="2:5" ht="15">
      <c r="B160" s="18" t="s">
        <v>97</v>
      </c>
      <c r="C160" s="18">
        <v>840000</v>
      </c>
      <c r="D160" s="18"/>
      <c r="E160" s="18"/>
    </row>
    <row r="161" spans="2:5" ht="15">
      <c r="B161" s="18" t="s">
        <v>98</v>
      </c>
      <c r="C161" s="18">
        <v>280184.26</v>
      </c>
      <c r="D161" s="18"/>
      <c r="E161" s="18"/>
    </row>
    <row r="162" spans="2:5" ht="15">
      <c r="B162" s="18" t="s">
        <v>152</v>
      </c>
      <c r="C162" s="18">
        <v>43583.18</v>
      </c>
      <c r="D162" s="18"/>
      <c r="E162" s="18"/>
    </row>
    <row r="163" spans="2:5" ht="15">
      <c r="B163" s="18" t="s">
        <v>72</v>
      </c>
      <c r="C163" s="18"/>
      <c r="D163" s="18">
        <v>82193.76</v>
      </c>
      <c r="E163" s="18"/>
    </row>
    <row r="164" spans="2:5" ht="15">
      <c r="B164" s="18" t="s">
        <v>147</v>
      </c>
      <c r="C164" s="18"/>
      <c r="D164" s="18">
        <f>SUM(C165:C167)</f>
        <v>48000</v>
      </c>
      <c r="E164" s="18"/>
    </row>
    <row r="165" spans="2:5" ht="15">
      <c r="B165" s="18" t="s">
        <v>122</v>
      </c>
      <c r="C165" s="18">
        <v>48000</v>
      </c>
      <c r="D165" s="18"/>
      <c r="E165" s="18"/>
    </row>
    <row r="166" spans="2:5" ht="15">
      <c r="B166" s="18"/>
      <c r="C166" s="18"/>
      <c r="D166" s="18"/>
      <c r="E166" s="18"/>
    </row>
    <row r="167" spans="2:5" ht="15">
      <c r="B167" s="18"/>
      <c r="C167" s="18"/>
      <c r="D167" s="18"/>
      <c r="E167" s="18"/>
    </row>
    <row r="168" spans="2:5" ht="15">
      <c r="B168" s="18" t="s">
        <v>148</v>
      </c>
      <c r="C168" s="18"/>
      <c r="D168" s="18">
        <f>SUM(C169:C170)</f>
        <v>112813.84</v>
      </c>
      <c r="E168" s="18"/>
    </row>
    <row r="169" spans="2:5" ht="15">
      <c r="B169" s="18" t="s">
        <v>120</v>
      </c>
      <c r="C169" s="18">
        <v>94973.84</v>
      </c>
      <c r="D169" s="18"/>
      <c r="E169" s="18"/>
    </row>
    <row r="170" spans="2:5" ht="15">
      <c r="B170" s="18" t="s">
        <v>149</v>
      </c>
      <c r="C170" s="18">
        <v>17840</v>
      </c>
      <c r="D170" s="18"/>
      <c r="E170" s="18"/>
    </row>
    <row r="171" spans="2:5" ht="15">
      <c r="B171" s="18" t="s">
        <v>150</v>
      </c>
      <c r="C171" s="18"/>
      <c r="D171" s="18">
        <f>SUM(D159:D170)</f>
        <v>1406775.04</v>
      </c>
      <c r="E171" s="18"/>
    </row>
    <row r="172" spans="2:5" ht="15">
      <c r="B172" s="18"/>
      <c r="C172" s="18"/>
      <c r="D172" s="18">
        <f>+D171-D156</f>
        <v>0</v>
      </c>
      <c r="E172" s="18"/>
    </row>
    <row r="173" spans="2:5" ht="15">
      <c r="B173" s="18"/>
      <c r="C173" s="18"/>
      <c r="D173" s="18"/>
      <c r="E173" s="18"/>
    </row>
    <row r="174" spans="2:5" ht="15">
      <c r="B174" s="18"/>
      <c r="C174" s="18"/>
      <c r="D174" s="18"/>
      <c r="E174" s="18"/>
    </row>
    <row r="175" spans="2:5" ht="15">
      <c r="B175" s="18"/>
      <c r="C175" s="18"/>
      <c r="D175" s="18"/>
      <c r="E175" s="18"/>
    </row>
    <row r="176" spans="2:5" ht="15">
      <c r="B176" s="18"/>
      <c r="C176" s="18"/>
      <c r="D176" s="18"/>
      <c r="E176" s="18"/>
    </row>
    <row r="177" spans="2:5" ht="15">
      <c r="B177" s="18"/>
      <c r="C177" s="18"/>
      <c r="D177" s="18"/>
      <c r="E177" s="18"/>
    </row>
    <row r="178" spans="2:5" ht="15">
      <c r="B178" s="18"/>
      <c r="C178" s="18"/>
      <c r="D178" s="18"/>
      <c r="E178" s="18"/>
    </row>
    <row r="179" spans="2:5" ht="15">
      <c r="B179" s="18"/>
      <c r="C179" s="18"/>
      <c r="D179" s="18"/>
      <c r="E179" s="18"/>
    </row>
    <row r="180" spans="2:5" ht="15">
      <c r="B180" s="18"/>
      <c r="C180" s="18"/>
      <c r="D180" s="18"/>
      <c r="E180" s="18"/>
    </row>
    <row r="181" spans="2:5" ht="15">
      <c r="B181" s="18"/>
      <c r="C181" s="18"/>
      <c r="D181" s="18"/>
      <c r="E181" s="18"/>
    </row>
    <row r="182" spans="2:5" ht="15">
      <c r="B182" s="18"/>
      <c r="C182" s="18"/>
      <c r="D182" s="18"/>
      <c r="E182" s="18"/>
    </row>
    <row r="183" spans="2:5" ht="15">
      <c r="B183" s="18"/>
      <c r="C183" s="18"/>
      <c r="D183" s="18"/>
      <c r="E183" s="18"/>
    </row>
    <row r="184" spans="2:5" ht="15">
      <c r="B184" s="18"/>
      <c r="C184" s="18"/>
      <c r="D184" s="18"/>
      <c r="E184" s="18"/>
    </row>
  </sheetData>
  <mergeCells count="26">
    <mergeCell ref="C3:D3"/>
    <mergeCell ref="F3:G3"/>
    <mergeCell ref="C4:D4"/>
    <mergeCell ref="F4:G4"/>
    <mergeCell ref="C5:D5"/>
    <mergeCell ref="F5:G5"/>
    <mergeCell ref="F7:G7"/>
    <mergeCell ref="C55:D55"/>
    <mergeCell ref="E55:F55"/>
    <mergeCell ref="K56:L56"/>
    <mergeCell ref="B117:D117"/>
    <mergeCell ref="B118:D118"/>
    <mergeCell ref="B119:D119"/>
    <mergeCell ref="C56:D56"/>
    <mergeCell ref="E56:F56"/>
    <mergeCell ref="G56:H56"/>
    <mergeCell ref="I56:J56"/>
    <mergeCell ref="B120:D120"/>
    <mergeCell ref="B130:D130"/>
    <mergeCell ref="B131:D131"/>
    <mergeCell ref="B132:D132"/>
    <mergeCell ref="B145:D145"/>
    <mergeCell ref="B133:D133"/>
    <mergeCell ref="B142:D142"/>
    <mergeCell ref="B143:D143"/>
    <mergeCell ref="B144:D14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"/>
  <sheetViews>
    <sheetView workbookViewId="0" topLeftCell="A14">
      <pane xSplit="7650" ySplit="3360" topLeftCell="E75" activePane="topRight" state="split"/>
      <selection pane="topLeft" activeCell="C10" sqref="C10"/>
      <selection pane="topRight" activeCell="E23" sqref="E23"/>
      <selection pane="bottomLeft" activeCell="A83" sqref="A83"/>
      <selection pane="bottomRight" activeCell="E75" sqref="E75"/>
    </sheetView>
  </sheetViews>
  <sheetFormatPr defaultColWidth="11.421875" defaultRowHeight="12.75"/>
  <cols>
    <col min="1" max="1" width="11.421875" style="3" customWidth="1"/>
    <col min="2" max="2" width="57.7109375" style="3" customWidth="1"/>
    <col min="3" max="4" width="18.28125" style="3" customWidth="1"/>
    <col min="5" max="5" width="16.7109375" style="3" customWidth="1"/>
    <col min="6" max="6" width="14.421875" style="5" bestFit="1" customWidth="1"/>
    <col min="7" max="16384" width="11.421875" style="3" customWidth="1"/>
  </cols>
  <sheetData>
    <row r="1" spans="2:5" ht="15.75">
      <c r="B1" s="11" t="s">
        <v>0</v>
      </c>
      <c r="C1" s="11"/>
      <c r="D1" s="11"/>
      <c r="E1" s="2"/>
    </row>
    <row r="2" spans="2:5" ht="15.75">
      <c r="B2" s="11" t="s">
        <v>1</v>
      </c>
      <c r="C2" s="11"/>
      <c r="D2" s="11"/>
      <c r="E2" s="2"/>
    </row>
    <row r="3" spans="2:5" ht="15.75">
      <c r="B3" s="11" t="s">
        <v>2</v>
      </c>
      <c r="C3" s="11"/>
      <c r="D3" s="11"/>
      <c r="E3" s="2"/>
    </row>
    <row r="4" spans="2:5" ht="15.75">
      <c r="B4" s="11" t="s">
        <v>3</v>
      </c>
      <c r="C4" s="11"/>
      <c r="D4" s="11"/>
      <c r="E4" s="2"/>
    </row>
    <row r="5" spans="2:5" ht="15.75">
      <c r="B5" s="11" t="s">
        <v>154</v>
      </c>
      <c r="C5" s="11"/>
      <c r="D5" s="11"/>
      <c r="E5" s="2"/>
    </row>
    <row r="6" spans="2:5" ht="15">
      <c r="B6" s="2"/>
      <c r="C6" s="2"/>
      <c r="D6" s="2"/>
      <c r="E6" s="2"/>
    </row>
    <row r="8" ht="14.25">
      <c r="B8" s="3" t="s">
        <v>155</v>
      </c>
    </row>
    <row r="9" ht="14.25">
      <c r="B9" s="3" t="s">
        <v>156</v>
      </c>
    </row>
    <row r="11" spans="3:5" ht="14.25">
      <c r="C11" s="62" t="s">
        <v>174</v>
      </c>
      <c r="D11" s="62"/>
      <c r="E11" s="3" t="s">
        <v>173</v>
      </c>
    </row>
    <row r="12" spans="2:5" ht="15">
      <c r="B12" s="4" t="s">
        <v>4</v>
      </c>
      <c r="C12" s="4" t="s">
        <v>5</v>
      </c>
      <c r="D12" s="4"/>
      <c r="E12" s="4" t="s">
        <v>5</v>
      </c>
    </row>
    <row r="15" spans="2:6" ht="14.25">
      <c r="B15" s="3" t="s">
        <v>6</v>
      </c>
      <c r="C15" s="5">
        <v>880000</v>
      </c>
      <c r="D15" s="5"/>
      <c r="E15" s="5"/>
      <c r="F15" s="5">
        <v>900000</v>
      </c>
    </row>
    <row r="16" spans="2:5" ht="14.25">
      <c r="B16" s="3" t="s">
        <v>7</v>
      </c>
      <c r="C16" s="6"/>
      <c r="D16" s="6">
        <v>200000</v>
      </c>
      <c r="E16" s="7"/>
    </row>
    <row r="17" spans="2:5" ht="14.25">
      <c r="B17" s="3" t="s">
        <v>8</v>
      </c>
      <c r="C17" s="5">
        <v>125000</v>
      </c>
      <c r="D17" s="5"/>
      <c r="E17" s="7"/>
    </row>
    <row r="18" spans="2:5" ht="14.25">
      <c r="B18" s="3" t="s">
        <v>9</v>
      </c>
      <c r="C18" s="5">
        <v>573302</v>
      </c>
      <c r="D18" s="5"/>
      <c r="E18" s="5">
        <v>461480</v>
      </c>
    </row>
    <row r="19" spans="2:6" ht="14.25">
      <c r="B19" s="3" t="s">
        <v>10</v>
      </c>
      <c r="C19" s="5"/>
      <c r="D19" s="5">
        <v>1200000</v>
      </c>
      <c r="E19" s="5"/>
      <c r="F19" s="5">
        <v>2000000</v>
      </c>
    </row>
    <row r="20" spans="2:6" ht="14.25">
      <c r="B20" s="3" t="s">
        <v>11</v>
      </c>
      <c r="C20" s="5"/>
      <c r="D20" s="5">
        <v>950000</v>
      </c>
      <c r="E20" s="5"/>
      <c r="F20" s="5">
        <v>840000</v>
      </c>
    </row>
    <row r="21" spans="2:5" ht="14.25">
      <c r="B21" s="3" t="s">
        <v>12</v>
      </c>
      <c r="C21" s="5">
        <v>775000</v>
      </c>
      <c r="D21" s="5"/>
      <c r="E21" s="5">
        <v>726000</v>
      </c>
    </row>
    <row r="22" spans="2:6" ht="14.25">
      <c r="B22" s="3" t="s">
        <v>13</v>
      </c>
      <c r="C22" s="5"/>
      <c r="D22" s="5">
        <v>42500</v>
      </c>
      <c r="E22" s="5"/>
      <c r="F22" s="5">
        <v>90618</v>
      </c>
    </row>
    <row r="23" spans="2:6" ht="14.25">
      <c r="B23" s="3" t="s">
        <v>165</v>
      </c>
      <c r="C23" s="5"/>
      <c r="D23" s="5"/>
      <c r="E23" s="5"/>
      <c r="F23" s="5">
        <v>7280</v>
      </c>
    </row>
    <row r="24" spans="2:6" ht="14.25">
      <c r="B24" s="3" t="s">
        <v>14</v>
      </c>
      <c r="C24" s="5"/>
      <c r="D24" s="5">
        <v>325000</v>
      </c>
      <c r="E24" s="5"/>
      <c r="F24" s="5">
        <v>65774</v>
      </c>
    </row>
    <row r="25" spans="2:5" ht="14.25">
      <c r="B25" s="3" t="s">
        <v>15</v>
      </c>
      <c r="C25" s="5">
        <v>250000</v>
      </c>
      <c r="D25" s="5"/>
      <c r="E25" s="5">
        <v>262500</v>
      </c>
    </row>
    <row r="26" spans="2:5" ht="14.25">
      <c r="B26" s="3" t="s">
        <v>16</v>
      </c>
      <c r="C26" s="5">
        <v>394320</v>
      </c>
      <c r="D26" s="5"/>
      <c r="E26" s="5">
        <v>85800</v>
      </c>
    </row>
    <row r="27" spans="2:5" ht="14.25">
      <c r="B27" s="3" t="s">
        <v>17</v>
      </c>
      <c r="C27" s="5"/>
      <c r="D27" s="5"/>
      <c r="E27" s="5">
        <v>275450</v>
      </c>
    </row>
    <row r="28" spans="2:5" ht="14.25">
      <c r="B28" s="3" t="s">
        <v>157</v>
      </c>
      <c r="C28" s="5">
        <v>845000</v>
      </c>
      <c r="D28" s="5"/>
      <c r="E28" s="5">
        <v>210000</v>
      </c>
    </row>
    <row r="29" spans="2:6" ht="14.25">
      <c r="B29" s="3" t="s">
        <v>19</v>
      </c>
      <c r="C29" s="5"/>
      <c r="D29" s="5">
        <v>120000</v>
      </c>
      <c r="E29" s="5"/>
      <c r="F29" s="5">
        <v>100000</v>
      </c>
    </row>
    <row r="30" spans="2:6" ht="14.25">
      <c r="B30" s="3" t="s">
        <v>20</v>
      </c>
      <c r="C30" s="5"/>
      <c r="D30" s="5">
        <v>1224500</v>
      </c>
      <c r="E30" s="5"/>
      <c r="F30" s="5">
        <v>1155000</v>
      </c>
    </row>
    <row r="31" spans="2:5" ht="14.25">
      <c r="B31" s="3" t="s">
        <v>6</v>
      </c>
      <c r="C31" s="5"/>
      <c r="D31" s="5"/>
      <c r="E31" s="5"/>
    </row>
    <row r="32" spans="2:5" ht="14.25">
      <c r="B32" s="3" t="s">
        <v>158</v>
      </c>
      <c r="C32" s="5"/>
      <c r="D32" s="5"/>
      <c r="E32" s="5"/>
    </row>
    <row r="33" spans="2:5" ht="14.25">
      <c r="B33" s="3" t="s">
        <v>22</v>
      </c>
      <c r="C33" s="5"/>
      <c r="D33" s="5"/>
      <c r="E33" s="5">
        <v>16500</v>
      </c>
    </row>
    <row r="34" spans="2:5" ht="14.25">
      <c r="B34" s="3" t="s">
        <v>23</v>
      </c>
      <c r="C34" s="5">
        <v>120000</v>
      </c>
      <c r="D34" s="5"/>
      <c r="E34" s="5">
        <v>46200</v>
      </c>
    </row>
    <row r="35" spans="2:5" ht="14.25">
      <c r="B35" s="3" t="s">
        <v>24</v>
      </c>
      <c r="C35" s="5">
        <v>98552</v>
      </c>
      <c r="D35" s="5"/>
      <c r="E35" s="5">
        <v>66500</v>
      </c>
    </row>
    <row r="36" spans="2:5" ht="14.25">
      <c r="B36" s="3" t="s">
        <v>25</v>
      </c>
      <c r="C36" s="5">
        <v>90026</v>
      </c>
      <c r="D36" s="5"/>
      <c r="E36" s="5">
        <v>265920</v>
      </c>
    </row>
    <row r="37" spans="2:5" ht="14.25">
      <c r="B37" s="3" t="s">
        <v>26</v>
      </c>
      <c r="C37" s="5"/>
      <c r="D37" s="5">
        <v>64200</v>
      </c>
      <c r="E37" s="5">
        <v>30000</v>
      </c>
    </row>
    <row r="38" spans="2:5" ht="14.25">
      <c r="B38" s="3" t="s">
        <v>163</v>
      </c>
      <c r="C38" s="5"/>
      <c r="D38" s="5">
        <v>25000</v>
      </c>
      <c r="E38" s="5">
        <v>15000</v>
      </c>
    </row>
    <row r="39" spans="3:5" ht="14.25">
      <c r="C39" s="5">
        <f>SUM(C15:C38)</f>
        <v>4151200</v>
      </c>
      <c r="D39" s="5">
        <f>SUM(D15:D38)</f>
        <v>4151200</v>
      </c>
      <c r="E39" s="5"/>
    </row>
    <row r="40" spans="3:5" ht="14.25">
      <c r="C40" s="5">
        <f>+C39-D39</f>
        <v>0</v>
      </c>
      <c r="D40" s="5"/>
      <c r="E40" s="5"/>
    </row>
    <row r="41" spans="2:5" ht="15">
      <c r="B41" s="8" t="s">
        <v>28</v>
      </c>
      <c r="C41" s="9" t="s">
        <v>27</v>
      </c>
      <c r="D41" s="9"/>
      <c r="E41" s="5"/>
    </row>
    <row r="43" spans="2:4" ht="14.25">
      <c r="B43" s="3" t="s">
        <v>153</v>
      </c>
      <c r="C43" s="10">
        <v>0.5</v>
      </c>
      <c r="D43" s="10"/>
    </row>
    <row r="44" spans="2:4" ht="14.25">
      <c r="B44" s="3" t="s">
        <v>29</v>
      </c>
      <c r="C44" s="10">
        <v>0.3</v>
      </c>
      <c r="D44" s="10"/>
    </row>
    <row r="45" spans="2:5" ht="14.25">
      <c r="B45" s="3" t="s">
        <v>30</v>
      </c>
      <c r="C45" s="10">
        <v>0.17</v>
      </c>
      <c r="D45" s="10"/>
      <c r="E45" s="16"/>
    </row>
    <row r="46" spans="2:4" ht="14.25">
      <c r="B46" s="3" t="s">
        <v>31</v>
      </c>
      <c r="C46" s="10"/>
      <c r="D46" s="10"/>
    </row>
    <row r="47" spans="2:4" ht="14.25">
      <c r="B47" s="3" t="s">
        <v>35</v>
      </c>
      <c r="C47" s="10">
        <v>0.13</v>
      </c>
      <c r="D47" s="10"/>
    </row>
    <row r="48" spans="2:4" ht="14.25">
      <c r="B48" s="3" t="s">
        <v>34</v>
      </c>
      <c r="C48" s="10"/>
      <c r="D48" s="10"/>
    </row>
    <row r="49" spans="2:4" ht="14.25">
      <c r="B49" s="3" t="s">
        <v>56</v>
      </c>
      <c r="C49" s="10">
        <v>0.16</v>
      </c>
      <c r="D49" s="10"/>
    </row>
    <row r="50" spans="2:4" ht="14.25">
      <c r="B50" s="3" t="s">
        <v>36</v>
      </c>
      <c r="C50" s="10"/>
      <c r="D50" s="10"/>
    </row>
    <row r="56" spans="2:4" ht="15">
      <c r="B56" s="1"/>
      <c r="C56" s="1"/>
      <c r="D56" s="1"/>
    </row>
    <row r="57" spans="2:4" ht="15.75">
      <c r="B57" s="11" t="s">
        <v>48</v>
      </c>
      <c r="C57" s="1"/>
      <c r="D57" s="1"/>
    </row>
    <row r="58" spans="2:4" ht="15">
      <c r="B58" s="1"/>
      <c r="C58" s="1"/>
      <c r="D58" s="1"/>
    </row>
    <row r="59" spans="1:2" ht="15">
      <c r="A59" s="3">
        <v>1</v>
      </c>
      <c r="B59" s="1" t="s">
        <v>32</v>
      </c>
    </row>
    <row r="60" spans="1:2" ht="15">
      <c r="A60" s="3">
        <v>2</v>
      </c>
      <c r="B60" s="1" t="s">
        <v>37</v>
      </c>
    </row>
    <row r="61" spans="1:2" ht="15">
      <c r="A61" s="3">
        <v>3</v>
      </c>
      <c r="B61" s="1" t="s">
        <v>38</v>
      </c>
    </row>
    <row r="62" ht="15">
      <c r="B62" s="1"/>
    </row>
    <row r="63" ht="15">
      <c r="B63" s="1" t="s">
        <v>39</v>
      </c>
    </row>
    <row r="64" ht="15">
      <c r="B64" s="1" t="s">
        <v>40</v>
      </c>
    </row>
    <row r="65" ht="15">
      <c r="B65" s="1"/>
    </row>
    <row r="66" spans="1:2" ht="15">
      <c r="A66" s="3">
        <v>4</v>
      </c>
      <c r="B66" s="1" t="s">
        <v>50</v>
      </c>
    </row>
    <row r="67" ht="15">
      <c r="B67" s="1" t="s">
        <v>51</v>
      </c>
    </row>
    <row r="68" spans="1:2" ht="15">
      <c r="A68" s="3">
        <v>5</v>
      </c>
      <c r="B68" s="1" t="s">
        <v>52</v>
      </c>
    </row>
    <row r="69" spans="1:2" ht="15">
      <c r="A69" s="3">
        <v>6</v>
      </c>
      <c r="B69" s="1" t="s">
        <v>41</v>
      </c>
    </row>
    <row r="70" ht="15">
      <c r="B70" s="1" t="s">
        <v>57</v>
      </c>
    </row>
    <row r="71" spans="2:3" ht="15">
      <c r="B71" s="1" t="s">
        <v>58</v>
      </c>
      <c r="C71" s="3">
        <v>107850</v>
      </c>
    </row>
    <row r="72" ht="15">
      <c r="B72" s="1"/>
    </row>
    <row r="73" spans="1:2" ht="15">
      <c r="A73" s="3">
        <v>7</v>
      </c>
      <c r="B73" s="1" t="s">
        <v>53</v>
      </c>
    </row>
    <row r="74" ht="15">
      <c r="B74" s="1"/>
    </row>
    <row r="75" ht="15">
      <c r="B75" s="1" t="s">
        <v>42</v>
      </c>
    </row>
    <row r="76" ht="15">
      <c r="B76" s="1" t="s">
        <v>43</v>
      </c>
    </row>
    <row r="77" ht="15">
      <c r="B77" s="1"/>
    </row>
    <row r="78" spans="1:2" ht="15">
      <c r="A78" s="3">
        <v>8</v>
      </c>
      <c r="B78" s="1" t="s">
        <v>166</v>
      </c>
    </row>
    <row r="79" ht="15">
      <c r="B79" s="1" t="s">
        <v>167</v>
      </c>
    </row>
    <row r="80" ht="15">
      <c r="B80" s="1" t="s">
        <v>175</v>
      </c>
    </row>
    <row r="81" ht="15">
      <c r="B81" s="1"/>
    </row>
    <row r="82" spans="1:2" ht="15">
      <c r="A82" s="3">
        <v>9</v>
      </c>
      <c r="B82" s="1" t="s">
        <v>168</v>
      </c>
    </row>
    <row r="83" ht="15">
      <c r="B83" s="1" t="s">
        <v>169</v>
      </c>
    </row>
    <row r="84" ht="15">
      <c r="B84" s="1" t="s">
        <v>170</v>
      </c>
    </row>
    <row r="85" ht="15">
      <c r="B85" s="1"/>
    </row>
    <row r="86" spans="1:2" ht="15">
      <c r="A86" s="3">
        <v>10</v>
      </c>
      <c r="B86" s="1" t="s">
        <v>171</v>
      </c>
    </row>
    <row r="87" ht="15">
      <c r="B87" s="1" t="s">
        <v>172</v>
      </c>
    </row>
    <row r="88" ht="15">
      <c r="B88" s="1"/>
    </row>
    <row r="89" ht="15">
      <c r="B89" s="1"/>
    </row>
    <row r="90" ht="15.75">
      <c r="B90" s="11" t="s">
        <v>49</v>
      </c>
    </row>
    <row r="91" ht="15">
      <c r="B91" s="1"/>
    </row>
    <row r="92" spans="1:2" ht="15">
      <c r="A92" s="3">
        <v>1</v>
      </c>
      <c r="B92" s="1" t="s">
        <v>44</v>
      </c>
    </row>
    <row r="93" spans="1:2" ht="15">
      <c r="A93" s="3">
        <v>2</v>
      </c>
      <c r="B93" s="1" t="s">
        <v>45</v>
      </c>
    </row>
    <row r="94" spans="1:2" ht="15">
      <c r="A94" s="3">
        <v>3</v>
      </c>
      <c r="B94" s="1" t="s">
        <v>46</v>
      </c>
    </row>
    <row r="95" ht="15">
      <c r="B95" s="1" t="s">
        <v>47</v>
      </c>
    </row>
    <row r="96" ht="15">
      <c r="B96" s="1"/>
    </row>
    <row r="97" spans="2:4" ht="15">
      <c r="B97" s="1"/>
      <c r="C97" s="1"/>
      <c r="D97" s="1"/>
    </row>
    <row r="98" spans="2:4" ht="15">
      <c r="B98" s="1"/>
      <c r="C98" s="1"/>
      <c r="D98" s="1"/>
    </row>
    <row r="99" spans="2:4" ht="15">
      <c r="B99" s="1"/>
      <c r="C99" s="1"/>
      <c r="D99" s="1"/>
    </row>
    <row r="100" spans="2:4" ht="15">
      <c r="B100" s="1" t="s">
        <v>159</v>
      </c>
      <c r="C100" s="1"/>
      <c r="D100" s="1"/>
    </row>
    <row r="101" spans="2:4" ht="15">
      <c r="B101" s="1" t="s">
        <v>160</v>
      </c>
      <c r="C101" s="13">
        <f>+C26</f>
        <v>394320</v>
      </c>
      <c r="D101" s="13"/>
    </row>
    <row r="102" spans="2:4" ht="15">
      <c r="B102" s="1" t="s">
        <v>161</v>
      </c>
      <c r="C102" s="13">
        <f>+C21</f>
        <v>775000</v>
      </c>
      <c r="D102" s="13"/>
    </row>
    <row r="103" spans="2:4" ht="15">
      <c r="B103" s="1" t="s">
        <v>162</v>
      </c>
      <c r="C103" s="1">
        <f>-C71</f>
        <v>-107850</v>
      </c>
      <c r="D103" s="1"/>
    </row>
    <row r="104" spans="2:4" ht="15">
      <c r="B104" s="1"/>
      <c r="C104" s="13">
        <f>SUM(C101:C103)</f>
        <v>1061470</v>
      </c>
      <c r="D104" s="13"/>
    </row>
  </sheetData>
  <printOptions/>
  <pageMargins left="0.75" right="0.75" top="1" bottom="1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4"/>
  <sheetViews>
    <sheetView workbookViewId="0" topLeftCell="A10">
      <selection activeCell="B36" sqref="B36"/>
    </sheetView>
  </sheetViews>
  <sheetFormatPr defaultColWidth="11.421875" defaultRowHeight="12.75"/>
  <cols>
    <col min="1" max="1" width="11.421875" style="3" customWidth="1"/>
    <col min="2" max="2" width="57.7109375" style="3" customWidth="1"/>
    <col min="3" max="3" width="18.28125" style="3" customWidth="1"/>
    <col min="4" max="4" width="16.7109375" style="3" customWidth="1"/>
    <col min="5" max="16384" width="11.421875" style="3" customWidth="1"/>
  </cols>
  <sheetData>
    <row r="1" spans="2:4" ht="15.75">
      <c r="B1" s="11" t="s">
        <v>0</v>
      </c>
      <c r="C1" s="11"/>
      <c r="D1" s="2"/>
    </row>
    <row r="2" spans="2:4" ht="15.75">
      <c r="B2" s="11" t="s">
        <v>1</v>
      </c>
      <c r="C2" s="11"/>
      <c r="D2" s="2"/>
    </row>
    <row r="3" spans="2:4" ht="15.75">
      <c r="B3" s="11" t="s">
        <v>2</v>
      </c>
      <c r="C3" s="11"/>
      <c r="D3" s="2"/>
    </row>
    <row r="4" spans="2:4" ht="15.75">
      <c r="B4" s="11" t="s">
        <v>3</v>
      </c>
      <c r="C4" s="11"/>
      <c r="D4" s="2"/>
    </row>
    <row r="5" spans="2:4" ht="15.75">
      <c r="B5" s="11" t="s">
        <v>125</v>
      </c>
      <c r="C5" s="11"/>
      <c r="D5" s="2"/>
    </row>
    <row r="6" spans="2:4" ht="15">
      <c r="B6" s="2"/>
      <c r="C6" s="2"/>
      <c r="D6" s="2"/>
    </row>
    <row r="8" ht="14.25">
      <c r="B8" s="3" t="s">
        <v>126</v>
      </c>
    </row>
    <row r="9" ht="14.25">
      <c r="B9" s="3" t="s">
        <v>127</v>
      </c>
    </row>
    <row r="12" spans="2:4" ht="15">
      <c r="B12" s="4" t="s">
        <v>4</v>
      </c>
      <c r="C12" s="4" t="s">
        <v>5</v>
      </c>
      <c r="D12" s="4" t="s">
        <v>5</v>
      </c>
    </row>
    <row r="14" ht="14.25">
      <c r="B14" s="3" t="s">
        <v>6</v>
      </c>
    </row>
    <row r="15" spans="2:4" ht="14.25">
      <c r="B15" s="3" t="s">
        <v>178</v>
      </c>
      <c r="C15" s="5"/>
      <c r="D15" s="5">
        <v>71500</v>
      </c>
    </row>
    <row r="16" spans="2:4" ht="14.25">
      <c r="B16" s="3" t="s">
        <v>7</v>
      </c>
      <c r="C16" s="6">
        <v>300000</v>
      </c>
      <c r="D16" s="7"/>
    </row>
    <row r="17" spans="2:4" ht="14.25">
      <c r="B17" s="3" t="s">
        <v>8</v>
      </c>
      <c r="C17" s="5">
        <v>105600</v>
      </c>
      <c r="D17" s="7"/>
    </row>
    <row r="18" spans="2:4" ht="14.25">
      <c r="B18" s="3" t="s">
        <v>9</v>
      </c>
      <c r="C18" s="5">
        <v>573302</v>
      </c>
      <c r="D18" s="5">
        <v>461480</v>
      </c>
    </row>
    <row r="19" spans="2:4" ht="14.25">
      <c r="B19" s="3" t="s">
        <v>10</v>
      </c>
      <c r="C19" s="5">
        <v>548000</v>
      </c>
      <c r="D19" s="5">
        <v>200000</v>
      </c>
    </row>
    <row r="20" spans="2:4" ht="14.25">
      <c r="B20" s="3" t="s">
        <v>11</v>
      </c>
      <c r="C20" s="5">
        <v>495000</v>
      </c>
      <c r="D20" s="5">
        <v>840000</v>
      </c>
    </row>
    <row r="21" spans="2:4" ht="14.25">
      <c r="B21" s="3" t="s">
        <v>12</v>
      </c>
      <c r="C21" s="5">
        <v>453750</v>
      </c>
      <c r="D21" s="5">
        <v>726000</v>
      </c>
    </row>
    <row r="22" spans="2:4" ht="14.25">
      <c r="B22" s="3" t="s">
        <v>13</v>
      </c>
      <c r="C22" s="5">
        <v>27224</v>
      </c>
      <c r="D22" s="5">
        <v>90618</v>
      </c>
    </row>
    <row r="23" spans="2:4" ht="14.25">
      <c r="B23" s="3" t="s">
        <v>199</v>
      </c>
      <c r="C23" s="5"/>
      <c r="D23" s="5">
        <v>7280</v>
      </c>
    </row>
    <row r="24" spans="2:4" ht="14.25">
      <c r="B24" s="3" t="s">
        <v>14</v>
      </c>
      <c r="C24" s="5">
        <v>448500</v>
      </c>
      <c r="D24" s="5">
        <v>65774</v>
      </c>
    </row>
    <row r="25" spans="2:4" ht="14.25">
      <c r="B25" s="3" t="s">
        <v>15</v>
      </c>
      <c r="C25" s="5">
        <v>296340</v>
      </c>
      <c r="D25" s="5">
        <v>262500</v>
      </c>
    </row>
    <row r="26" spans="2:4" ht="14.25">
      <c r="B26" s="3" t="s">
        <v>16</v>
      </c>
      <c r="C26" s="5">
        <v>109890</v>
      </c>
      <c r="D26" s="5">
        <v>85800</v>
      </c>
    </row>
    <row r="27" spans="2:4" ht="14.25">
      <c r="B27" s="3" t="s">
        <v>17</v>
      </c>
      <c r="C27" s="5"/>
      <c r="D27" s="5">
        <v>216272</v>
      </c>
    </row>
    <row r="28" spans="2:4" ht="14.25">
      <c r="B28" s="3" t="s">
        <v>157</v>
      </c>
      <c r="C28" s="5">
        <v>405000</v>
      </c>
      <c r="D28" s="5">
        <v>210000</v>
      </c>
    </row>
    <row r="29" spans="2:4" ht="14.25">
      <c r="B29" s="3" t="s">
        <v>19</v>
      </c>
      <c r="C29" s="5">
        <v>54800</v>
      </c>
      <c r="D29" s="5">
        <v>40000</v>
      </c>
    </row>
    <row r="30" spans="2:4" ht="14.25">
      <c r="B30" s="3" t="s">
        <v>20</v>
      </c>
      <c r="C30" s="5">
        <v>1555400</v>
      </c>
      <c r="D30" s="5">
        <v>1155000</v>
      </c>
    </row>
    <row r="31" spans="2:4" ht="14.25">
      <c r="B31" s="3" t="s">
        <v>6</v>
      </c>
      <c r="C31" s="5">
        <v>768000</v>
      </c>
      <c r="D31" s="5"/>
    </row>
    <row r="32" spans="2:4" ht="14.25">
      <c r="B32" s="3" t="s">
        <v>21</v>
      </c>
      <c r="C32" s="5"/>
      <c r="D32" s="5"/>
    </row>
    <row r="33" spans="2:4" ht="14.25">
      <c r="B33" s="3" t="s">
        <v>22</v>
      </c>
      <c r="C33" s="5"/>
      <c r="D33" s="5">
        <v>16500</v>
      </c>
    </row>
    <row r="34" spans="2:4" ht="14.25">
      <c r="B34" s="3" t="s">
        <v>23</v>
      </c>
      <c r="C34" s="5">
        <v>65000</v>
      </c>
      <c r="D34" s="5">
        <v>46200</v>
      </c>
    </row>
    <row r="35" spans="2:4" ht="14.25">
      <c r="B35" s="3" t="s">
        <v>24</v>
      </c>
      <c r="C35" s="5">
        <v>91325</v>
      </c>
      <c r="D35" s="5">
        <v>66500</v>
      </c>
    </row>
    <row r="36" spans="2:4" ht="14.25">
      <c r="B36" s="3" t="s">
        <v>25</v>
      </c>
      <c r="C36" s="5">
        <v>795917</v>
      </c>
      <c r="D36" s="5">
        <v>265920</v>
      </c>
    </row>
    <row r="37" spans="2:4" ht="14.25">
      <c r="B37" s="3" t="s">
        <v>26</v>
      </c>
      <c r="C37" s="5">
        <v>24000</v>
      </c>
      <c r="D37" s="5">
        <v>30000</v>
      </c>
    </row>
    <row r="38" spans="3:4" ht="14.25">
      <c r="C38" s="5"/>
      <c r="D38" s="5"/>
    </row>
    <row r="39" spans="3:4" ht="14.25">
      <c r="C39" s="5"/>
      <c r="D39" s="5"/>
    </row>
    <row r="40" spans="2:4" ht="15">
      <c r="B40" s="8" t="s">
        <v>28</v>
      </c>
      <c r="C40" s="9" t="s">
        <v>27</v>
      </c>
      <c r="D40" s="5"/>
    </row>
    <row r="42" spans="2:3" ht="14.25">
      <c r="B42" s="3" t="s">
        <v>176</v>
      </c>
      <c r="C42" s="10"/>
    </row>
    <row r="43" spans="2:3" ht="14.25">
      <c r="B43" s="3" t="s">
        <v>177</v>
      </c>
      <c r="C43" s="10">
        <v>0.5</v>
      </c>
    </row>
    <row r="44" spans="2:3" ht="14.25">
      <c r="B44" s="3" t="s">
        <v>29</v>
      </c>
      <c r="C44" s="10">
        <v>0.3</v>
      </c>
    </row>
    <row r="45" spans="2:4" ht="14.25">
      <c r="B45" s="3" t="s">
        <v>30</v>
      </c>
      <c r="C45" s="10">
        <v>0.17</v>
      </c>
      <c r="D45" s="16"/>
    </row>
    <row r="46" spans="2:3" ht="14.25">
      <c r="B46" s="3" t="s">
        <v>31</v>
      </c>
      <c r="C46" s="10"/>
    </row>
    <row r="47" spans="2:3" ht="14.25">
      <c r="B47" s="3" t="s">
        <v>35</v>
      </c>
      <c r="C47" s="10">
        <v>0.13</v>
      </c>
    </row>
    <row r="48" spans="2:3" ht="14.25">
      <c r="B48" s="3" t="s">
        <v>34</v>
      </c>
      <c r="C48" s="10"/>
    </row>
    <row r="49" spans="2:3" ht="14.25">
      <c r="B49" s="3" t="s">
        <v>56</v>
      </c>
      <c r="C49" s="10">
        <v>0.16</v>
      </c>
    </row>
    <row r="50" spans="2:3" ht="14.25">
      <c r="B50" s="3" t="s">
        <v>36</v>
      </c>
      <c r="C50" s="10"/>
    </row>
    <row r="56" spans="2:3" ht="15">
      <c r="B56" s="1"/>
      <c r="C56" s="1"/>
    </row>
    <row r="57" spans="2:3" ht="15.75">
      <c r="B57" s="11" t="s">
        <v>48</v>
      </c>
      <c r="C57" s="1"/>
    </row>
    <row r="58" spans="2:3" ht="15">
      <c r="B58" s="1"/>
      <c r="C58" s="1"/>
    </row>
    <row r="59" spans="1:2" ht="15">
      <c r="A59" s="3">
        <v>1</v>
      </c>
      <c r="B59" s="1" t="s">
        <v>32</v>
      </c>
    </row>
    <row r="60" spans="1:2" ht="15">
      <c r="A60" s="3">
        <v>2</v>
      </c>
      <c r="B60" s="1" t="s">
        <v>37</v>
      </c>
    </row>
    <row r="61" spans="1:2" ht="15">
      <c r="A61" s="3">
        <v>3</v>
      </c>
      <c r="B61" s="1" t="s">
        <v>38</v>
      </c>
    </row>
    <row r="62" ht="15">
      <c r="B62" s="1"/>
    </row>
    <row r="63" ht="15">
      <c r="B63" s="1" t="s">
        <v>39</v>
      </c>
    </row>
    <row r="64" ht="15">
      <c r="B64" s="1" t="s">
        <v>40</v>
      </c>
    </row>
    <row r="65" ht="15">
      <c r="B65" s="1"/>
    </row>
    <row r="66" spans="1:2" ht="15">
      <c r="A66" s="3">
        <v>4</v>
      </c>
      <c r="B66" s="1" t="s">
        <v>179</v>
      </c>
    </row>
    <row r="67" ht="15">
      <c r="B67" s="63" t="s">
        <v>180</v>
      </c>
    </row>
    <row r="68" ht="15">
      <c r="B68" s="1"/>
    </row>
    <row r="69" spans="1:2" ht="15">
      <c r="A69" s="3">
        <v>5</v>
      </c>
      <c r="B69" s="1" t="s">
        <v>181</v>
      </c>
    </row>
    <row r="70" spans="1:2" ht="15">
      <c r="A70" s="3">
        <v>6</v>
      </c>
      <c r="B70" s="1" t="s">
        <v>41</v>
      </c>
    </row>
    <row r="71" ht="15">
      <c r="B71" s="1" t="s">
        <v>57</v>
      </c>
    </row>
    <row r="72" ht="15">
      <c r="B72" s="1" t="s">
        <v>58</v>
      </c>
    </row>
    <row r="73" ht="15">
      <c r="B73" s="1"/>
    </row>
    <row r="74" spans="1:2" ht="15">
      <c r="A74" s="3">
        <v>7</v>
      </c>
      <c r="B74" s="1" t="s">
        <v>53</v>
      </c>
    </row>
    <row r="75" ht="15">
      <c r="B75" s="1"/>
    </row>
    <row r="76" ht="15">
      <c r="B76" s="1" t="s">
        <v>42</v>
      </c>
    </row>
    <row r="77" ht="15">
      <c r="B77" s="1" t="s">
        <v>43</v>
      </c>
    </row>
    <row r="78" ht="15">
      <c r="B78" s="1"/>
    </row>
    <row r="79" ht="15">
      <c r="B79" s="1"/>
    </row>
    <row r="80" ht="15.75">
      <c r="B80" s="11" t="s">
        <v>49</v>
      </c>
    </row>
    <row r="81" ht="15">
      <c r="B81" s="1"/>
    </row>
    <row r="82" spans="1:2" ht="15">
      <c r="A82" s="3">
        <v>1</v>
      </c>
      <c r="B82" s="1" t="s">
        <v>44</v>
      </c>
    </row>
    <row r="83" spans="1:2" ht="15">
      <c r="A83" s="3">
        <v>2</v>
      </c>
      <c r="B83" s="1" t="s">
        <v>45</v>
      </c>
    </row>
    <row r="84" spans="1:2" ht="15">
      <c r="A84" s="3">
        <v>3</v>
      </c>
      <c r="B84" s="1" t="s">
        <v>46</v>
      </c>
    </row>
    <row r="85" ht="15">
      <c r="B85" s="1" t="s">
        <v>47</v>
      </c>
    </row>
    <row r="86" ht="15">
      <c r="B86" s="1"/>
    </row>
    <row r="87" spans="2:3" ht="15">
      <c r="B87" s="1"/>
      <c r="C87" s="1"/>
    </row>
    <row r="88" spans="2:3" ht="15">
      <c r="B88" s="1"/>
      <c r="C88" s="1"/>
    </row>
    <row r="89" spans="2:3" ht="15">
      <c r="B89" s="1"/>
      <c r="C89" s="1"/>
    </row>
    <row r="90" spans="2:3" ht="15">
      <c r="B90" s="1"/>
      <c r="C90" s="1"/>
    </row>
    <row r="91" spans="2:3" ht="15">
      <c r="B91" s="1"/>
      <c r="C91" s="1"/>
    </row>
    <row r="92" spans="2:3" ht="15">
      <c r="B92" s="1"/>
      <c r="C92" s="1"/>
    </row>
    <row r="93" spans="2:3" ht="15">
      <c r="B93" s="1"/>
      <c r="C93" s="1"/>
    </row>
    <row r="94" spans="2:3" ht="15">
      <c r="B94" s="1"/>
      <c r="C94" s="1"/>
    </row>
  </sheetData>
  <printOptions horizontalCentered="1"/>
  <pageMargins left="0.75" right="0.75" top="1" bottom="1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16"/>
  <sheetViews>
    <sheetView workbookViewId="0" topLeftCell="A1">
      <selection activeCell="B21" sqref="B21"/>
    </sheetView>
  </sheetViews>
  <sheetFormatPr defaultColWidth="11.421875" defaultRowHeight="12.75"/>
  <cols>
    <col min="1" max="1" width="8.57421875" style="1" customWidth="1"/>
    <col min="2" max="2" width="40.140625" style="1" customWidth="1"/>
    <col min="3" max="3" width="18.421875" style="1" bestFit="1" customWidth="1"/>
    <col min="4" max="4" width="15.7109375" style="1" customWidth="1"/>
    <col min="5" max="7" width="14.140625" style="1" bestFit="1" customWidth="1"/>
    <col min="8" max="16384" width="11.421875" style="1" customWidth="1"/>
  </cols>
  <sheetData>
    <row r="2" spans="1:2" ht="15.75">
      <c r="A2" s="11"/>
      <c r="B2" s="11" t="s">
        <v>151</v>
      </c>
    </row>
    <row r="3" spans="3:7" ht="15.75">
      <c r="C3" s="21" t="s">
        <v>54</v>
      </c>
      <c r="D3" s="21"/>
      <c r="F3" s="21" t="s">
        <v>54</v>
      </c>
      <c r="G3" s="21"/>
    </row>
    <row r="4" spans="3:7" ht="15.75">
      <c r="C4" s="21" t="s">
        <v>55</v>
      </c>
      <c r="D4" s="21"/>
      <c r="F4" s="21" t="s">
        <v>68</v>
      </c>
      <c r="G4" s="21"/>
    </row>
    <row r="5" spans="2:7" ht="15.75">
      <c r="B5" s="4" t="s">
        <v>4</v>
      </c>
      <c r="C5" s="4" t="s">
        <v>5</v>
      </c>
      <c r="D5" s="4"/>
      <c r="E5" s="1" t="s">
        <v>59</v>
      </c>
      <c r="F5" s="4" t="s">
        <v>5</v>
      </c>
      <c r="G5" s="4"/>
    </row>
    <row r="6" spans="2:3" ht="15">
      <c r="B6" s="3"/>
      <c r="C6" s="3"/>
    </row>
    <row r="7" spans="2:7" ht="15">
      <c r="B7" s="3"/>
      <c r="C7" s="3"/>
      <c r="F7" s="61"/>
      <c r="G7" s="61"/>
    </row>
    <row r="8" spans="2:7" ht="15.75">
      <c r="B8" s="3"/>
      <c r="C8" s="9" t="s">
        <v>64</v>
      </c>
      <c r="D8" s="21" t="s">
        <v>65</v>
      </c>
      <c r="E8" s="21" t="s">
        <v>59</v>
      </c>
      <c r="F8" s="9" t="s">
        <v>64</v>
      </c>
      <c r="G8" s="21" t="s">
        <v>65</v>
      </c>
    </row>
    <row r="9" spans="2:7" ht="15">
      <c r="B9" s="3" t="s">
        <v>7</v>
      </c>
      <c r="D9" s="6">
        <v>300000</v>
      </c>
      <c r="E9" s="1">
        <v>0.16</v>
      </c>
      <c r="F9" s="12">
        <f>+E9*C9</f>
        <v>0</v>
      </c>
      <c r="G9" s="12">
        <f>+E9*D9</f>
        <v>48000</v>
      </c>
    </row>
    <row r="10" spans="2:7" ht="15">
      <c r="B10" s="3" t="s">
        <v>8</v>
      </c>
      <c r="C10" s="5"/>
      <c r="D10" s="5">
        <v>105600</v>
      </c>
      <c r="E10" s="1">
        <v>0.16</v>
      </c>
      <c r="F10" s="12">
        <f aca="true" t="shared" si="0" ref="F10:F27">+E10*C10</f>
        <v>0</v>
      </c>
      <c r="G10" s="12">
        <f aca="true" t="shared" si="1" ref="G10:G27">+E10*D10</f>
        <v>16896</v>
      </c>
    </row>
    <row r="11" spans="2:7" ht="15">
      <c r="B11" s="3" t="s">
        <v>9</v>
      </c>
      <c r="C11" s="3">
        <v>573302</v>
      </c>
      <c r="E11" s="1">
        <v>0.16</v>
      </c>
      <c r="F11" s="12">
        <f t="shared" si="0"/>
        <v>91728.32</v>
      </c>
      <c r="G11" s="12">
        <f t="shared" si="1"/>
        <v>0</v>
      </c>
    </row>
    <row r="12" spans="2:7" ht="15">
      <c r="B12" s="3" t="s">
        <v>10</v>
      </c>
      <c r="D12" s="5">
        <v>548000</v>
      </c>
      <c r="E12" s="1">
        <v>0.16</v>
      </c>
      <c r="F12" s="12">
        <f t="shared" si="0"/>
        <v>0</v>
      </c>
      <c r="G12" s="12">
        <f t="shared" si="1"/>
        <v>87680</v>
      </c>
    </row>
    <row r="13" spans="2:7" ht="15">
      <c r="B13" s="3" t="s">
        <v>11</v>
      </c>
      <c r="D13" s="5">
        <v>495000</v>
      </c>
      <c r="E13" s="1">
        <v>0.5</v>
      </c>
      <c r="F13" s="12">
        <f t="shared" si="0"/>
        <v>0</v>
      </c>
      <c r="G13" s="12">
        <f t="shared" si="1"/>
        <v>247500</v>
      </c>
    </row>
    <row r="14" spans="2:7" ht="15">
      <c r="B14" s="3" t="s">
        <v>12</v>
      </c>
      <c r="C14" s="5">
        <v>453750</v>
      </c>
      <c r="E14" s="1">
        <v>0.15</v>
      </c>
      <c r="F14" s="12">
        <f t="shared" si="0"/>
        <v>68062.5</v>
      </c>
      <c r="G14" s="12">
        <f t="shared" si="1"/>
        <v>0</v>
      </c>
    </row>
    <row r="15" spans="2:7" ht="15">
      <c r="B15" s="3" t="s">
        <v>13</v>
      </c>
      <c r="D15" s="5">
        <v>27224</v>
      </c>
      <c r="E15" s="1">
        <v>0.16</v>
      </c>
      <c r="F15" s="12">
        <f t="shared" si="0"/>
        <v>0</v>
      </c>
      <c r="G15" s="12">
        <f t="shared" si="1"/>
        <v>4355.84</v>
      </c>
    </row>
    <row r="16" spans="2:7" ht="15">
      <c r="B16" s="3" t="s">
        <v>14</v>
      </c>
      <c r="D16" s="5">
        <v>448500</v>
      </c>
      <c r="E16" s="1">
        <v>0.13</v>
      </c>
      <c r="F16" s="12">
        <f t="shared" si="0"/>
        <v>0</v>
      </c>
      <c r="G16" s="12">
        <f t="shared" si="1"/>
        <v>58305</v>
      </c>
    </row>
    <row r="17" spans="2:7" ht="15">
      <c r="B17" s="3" t="s">
        <v>15</v>
      </c>
      <c r="C17" s="5">
        <v>296340</v>
      </c>
      <c r="E17" s="1">
        <v>0.15</v>
      </c>
      <c r="F17" s="12">
        <f t="shared" si="0"/>
        <v>44451</v>
      </c>
      <c r="G17" s="12">
        <f t="shared" si="1"/>
        <v>0</v>
      </c>
    </row>
    <row r="18" spans="2:7" ht="15">
      <c r="B18" s="3" t="s">
        <v>16</v>
      </c>
      <c r="C18" s="5">
        <v>109890</v>
      </c>
      <c r="E18" s="1">
        <v>0.13</v>
      </c>
      <c r="F18" s="12">
        <f t="shared" si="0"/>
        <v>14285.7</v>
      </c>
      <c r="G18" s="12">
        <f t="shared" si="1"/>
        <v>0</v>
      </c>
    </row>
    <row r="19" spans="2:7" ht="15">
      <c r="B19" s="3" t="s">
        <v>18</v>
      </c>
      <c r="C19" s="5">
        <v>405000</v>
      </c>
      <c r="E19" s="1" t="s">
        <v>67</v>
      </c>
      <c r="F19" s="12">
        <f>+E49</f>
        <v>73800</v>
      </c>
      <c r="G19" s="12"/>
    </row>
    <row r="20" spans="2:7" ht="15">
      <c r="B20" s="3" t="s">
        <v>19</v>
      </c>
      <c r="D20" s="5">
        <v>54800</v>
      </c>
      <c r="E20" s="1">
        <v>0.16</v>
      </c>
      <c r="F20" s="12">
        <f t="shared" si="0"/>
        <v>0</v>
      </c>
      <c r="G20" s="12">
        <f t="shared" si="1"/>
        <v>8768</v>
      </c>
    </row>
    <row r="21" spans="2:7" ht="15">
      <c r="B21" s="3" t="s">
        <v>20</v>
      </c>
      <c r="D21" s="5">
        <v>1555400</v>
      </c>
      <c r="E21" s="1">
        <v>0.15</v>
      </c>
      <c r="F21" s="12">
        <f t="shared" si="0"/>
        <v>0</v>
      </c>
      <c r="G21" s="12">
        <f t="shared" si="1"/>
        <v>233310</v>
      </c>
    </row>
    <row r="22" spans="1:7" ht="15.75">
      <c r="A22" s="11"/>
      <c r="B22" s="3" t="s">
        <v>6</v>
      </c>
      <c r="C22" s="5"/>
      <c r="F22" s="12">
        <f t="shared" si="0"/>
        <v>0</v>
      </c>
      <c r="G22" s="12">
        <f t="shared" si="1"/>
        <v>0</v>
      </c>
    </row>
    <row r="23" spans="2:7" ht="15">
      <c r="B23" s="3" t="s">
        <v>21</v>
      </c>
      <c r="C23" s="5">
        <v>768000</v>
      </c>
      <c r="E23" s="1">
        <v>0.16</v>
      </c>
      <c r="F23" s="12">
        <f t="shared" si="0"/>
        <v>122880</v>
      </c>
      <c r="G23" s="12">
        <f t="shared" si="1"/>
        <v>0</v>
      </c>
    </row>
    <row r="24" spans="2:7" ht="15">
      <c r="B24" s="3" t="s">
        <v>23</v>
      </c>
      <c r="C24" s="5">
        <v>65000</v>
      </c>
      <c r="D24" s="22"/>
      <c r="E24" s="1">
        <v>0.16</v>
      </c>
      <c r="F24" s="12">
        <f t="shared" si="0"/>
        <v>10400</v>
      </c>
      <c r="G24" s="12">
        <f t="shared" si="1"/>
        <v>0</v>
      </c>
    </row>
    <row r="25" spans="2:7" ht="15">
      <c r="B25" s="3" t="s">
        <v>24</v>
      </c>
      <c r="C25" s="5">
        <v>91325</v>
      </c>
      <c r="D25" s="22"/>
      <c r="E25" s="1">
        <v>0.16</v>
      </c>
      <c r="F25" s="12">
        <f t="shared" si="0"/>
        <v>14612</v>
      </c>
      <c r="G25" s="12">
        <f t="shared" si="1"/>
        <v>0</v>
      </c>
    </row>
    <row r="26" spans="2:7" ht="15">
      <c r="B26" s="3" t="s">
        <v>25</v>
      </c>
      <c r="C26" s="5">
        <v>795917</v>
      </c>
      <c r="D26" s="22"/>
      <c r="E26" s="1">
        <v>0.16</v>
      </c>
      <c r="F26" s="12">
        <f t="shared" si="0"/>
        <v>127346.72</v>
      </c>
      <c r="G26" s="12">
        <f t="shared" si="1"/>
        <v>0</v>
      </c>
    </row>
    <row r="27" spans="2:7" ht="15">
      <c r="B27" s="3" t="s">
        <v>26</v>
      </c>
      <c r="D27" s="5">
        <v>24000</v>
      </c>
      <c r="E27" s="1">
        <v>0.16</v>
      </c>
      <c r="F27" s="12">
        <f t="shared" si="0"/>
        <v>0</v>
      </c>
      <c r="G27" s="12">
        <f t="shared" si="1"/>
        <v>3840</v>
      </c>
    </row>
    <row r="28" spans="2:7" s="11" customFormat="1" ht="15.75">
      <c r="B28" s="2" t="s">
        <v>66</v>
      </c>
      <c r="D28" s="23"/>
      <c r="F28" s="24">
        <v>141088.6</v>
      </c>
      <c r="G28" s="24"/>
    </row>
    <row r="29" spans="2:7" ht="15">
      <c r="B29" s="3"/>
      <c r="C29" s="5">
        <f>SUM(C8:C27)</f>
        <v>3558524</v>
      </c>
      <c r="D29" s="5">
        <f>SUM(D8:D27)</f>
        <v>3558524</v>
      </c>
      <c r="F29" s="5">
        <f>SUM(F8:F28)</f>
        <v>708654.84</v>
      </c>
      <c r="G29" s="5">
        <f>SUM(G8:G28)</f>
        <v>708654.8400000001</v>
      </c>
    </row>
    <row r="30" spans="3:7" ht="15">
      <c r="C30" s="5">
        <f>+C29-D29</f>
        <v>0</v>
      </c>
      <c r="F30" s="5">
        <f>+F29-G29</f>
        <v>0</v>
      </c>
      <c r="G30" s="5"/>
    </row>
    <row r="31" spans="2:7" ht="15">
      <c r="B31" s="3"/>
      <c r="C31" s="5"/>
      <c r="F31" s="5"/>
      <c r="G31" s="25"/>
    </row>
    <row r="32" spans="2:3" ht="15.75">
      <c r="B32" s="8" t="s">
        <v>28</v>
      </c>
      <c r="C32" s="9" t="s">
        <v>27</v>
      </c>
    </row>
    <row r="33" spans="2:3" ht="15">
      <c r="B33" s="3"/>
      <c r="C33" s="3"/>
    </row>
    <row r="34" spans="2:3" ht="15">
      <c r="B34" s="3" t="s">
        <v>153</v>
      </c>
      <c r="C34" s="10">
        <v>0.5</v>
      </c>
    </row>
    <row r="35" spans="2:3" ht="15">
      <c r="B35" s="3" t="s">
        <v>29</v>
      </c>
      <c r="C35" s="10">
        <v>0.3</v>
      </c>
    </row>
    <row r="36" spans="2:3" ht="15">
      <c r="B36" s="3" t="s">
        <v>30</v>
      </c>
      <c r="C36" s="10">
        <v>0.17</v>
      </c>
    </row>
    <row r="37" spans="2:3" ht="15">
      <c r="B37" s="3" t="s">
        <v>31</v>
      </c>
      <c r="C37" s="10"/>
    </row>
    <row r="38" spans="2:3" ht="15">
      <c r="B38" s="3" t="s">
        <v>35</v>
      </c>
      <c r="C38" s="10">
        <v>0.13</v>
      </c>
    </row>
    <row r="39" spans="2:3" ht="15">
      <c r="B39" s="3" t="s">
        <v>34</v>
      </c>
      <c r="C39" s="10"/>
    </row>
    <row r="40" spans="2:3" ht="15">
      <c r="B40" s="3" t="s">
        <v>33</v>
      </c>
      <c r="C40" s="10">
        <v>0.16</v>
      </c>
    </row>
    <row r="41" spans="2:3" ht="15">
      <c r="B41" s="3" t="s">
        <v>36</v>
      </c>
      <c r="C41" s="10"/>
    </row>
    <row r="42" spans="2:3" ht="15">
      <c r="B42" s="3"/>
      <c r="C42" s="3"/>
    </row>
    <row r="43" ht="15">
      <c r="B43" s="1" t="s">
        <v>67</v>
      </c>
    </row>
    <row r="44" spans="2:3" ht="15">
      <c r="B44" s="1" t="s">
        <v>60</v>
      </c>
      <c r="C44" s="12"/>
    </row>
    <row r="45" ht="15">
      <c r="C45" s="12"/>
    </row>
    <row r="46" spans="2:5" ht="15">
      <c r="B46" s="1" t="s">
        <v>61</v>
      </c>
      <c r="C46" s="12">
        <v>155000</v>
      </c>
      <c r="D46" s="1">
        <v>0.16</v>
      </c>
      <c r="E46" s="12">
        <f>+C46*D46</f>
        <v>24800</v>
      </c>
    </row>
    <row r="47" spans="2:5" ht="15">
      <c r="B47" s="1" t="s">
        <v>62</v>
      </c>
      <c r="C47" s="12">
        <v>200000</v>
      </c>
      <c r="D47" s="1">
        <v>0.17</v>
      </c>
      <c r="E47" s="12">
        <f>+C47*D47</f>
        <v>34000</v>
      </c>
    </row>
    <row r="48" spans="2:5" ht="15">
      <c r="B48" s="1" t="s">
        <v>63</v>
      </c>
      <c r="C48" s="12">
        <v>50000</v>
      </c>
      <c r="D48" s="1">
        <v>0.3</v>
      </c>
      <c r="E48" s="12">
        <f>+C48*D48</f>
        <v>15000</v>
      </c>
    </row>
    <row r="49" spans="3:5" ht="15">
      <c r="C49" s="13">
        <f>SUM(C46:C48)</f>
        <v>405000</v>
      </c>
      <c r="E49" s="12">
        <f>SUM(E46:E48)</f>
        <v>73800</v>
      </c>
    </row>
    <row r="51" spans="1:18" ht="15">
      <c r="A51" s="26"/>
      <c r="B51" s="26"/>
      <c r="C51" s="17"/>
      <c r="D51" s="17"/>
      <c r="E51" s="17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1:18" ht="15">
      <c r="A52" s="14"/>
      <c r="B52" s="14"/>
      <c r="C52" s="15" t="s">
        <v>116</v>
      </c>
      <c r="D52" s="15"/>
      <c r="E52" s="15" t="s">
        <v>116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5">
      <c r="A53" s="15"/>
      <c r="B53" s="15"/>
      <c r="C53" s="15" t="s">
        <v>69</v>
      </c>
      <c r="D53" s="15"/>
      <c r="E53" s="15" t="s">
        <v>70</v>
      </c>
      <c r="F53" s="15"/>
      <c r="G53" s="15" t="s">
        <v>71</v>
      </c>
      <c r="H53" s="15"/>
      <c r="I53" s="15" t="s">
        <v>72</v>
      </c>
      <c r="J53" s="15"/>
      <c r="K53" s="15" t="s">
        <v>73</v>
      </c>
      <c r="L53" s="15"/>
      <c r="M53" s="15"/>
      <c r="N53" s="15"/>
      <c r="O53" s="15"/>
      <c r="P53" s="15"/>
      <c r="Q53" s="15"/>
      <c r="R53" s="15"/>
    </row>
    <row r="54" spans="1:18" ht="15">
      <c r="A54" s="15"/>
      <c r="B54" s="15"/>
      <c r="C54" s="15" t="s">
        <v>74</v>
      </c>
      <c r="D54" s="15" t="s">
        <v>75</v>
      </c>
      <c r="E54" s="15" t="s">
        <v>74</v>
      </c>
      <c r="F54" s="15" t="s">
        <v>75</v>
      </c>
      <c r="G54" s="15" t="s">
        <v>74</v>
      </c>
      <c r="H54" s="15" t="s">
        <v>75</v>
      </c>
      <c r="I54" s="15" t="s">
        <v>74</v>
      </c>
      <c r="J54" s="15" t="s">
        <v>75</v>
      </c>
      <c r="K54" s="15" t="s">
        <v>74</v>
      </c>
      <c r="L54" s="15" t="s">
        <v>75</v>
      </c>
      <c r="M54" s="15"/>
      <c r="N54" s="15"/>
      <c r="O54" s="15"/>
      <c r="P54" s="15"/>
      <c r="Q54" s="15"/>
      <c r="R54" s="15"/>
    </row>
    <row r="55" spans="1:18" ht="15.75" thickBot="1">
      <c r="A55" s="26">
        <v>1</v>
      </c>
      <c r="B55" s="27" t="s">
        <v>76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6"/>
      <c r="O55" s="26"/>
      <c r="P55" s="26"/>
      <c r="Q55" s="26"/>
      <c r="R55" s="26"/>
    </row>
    <row r="56" spans="1:18" ht="15">
      <c r="A56" s="26">
        <v>2</v>
      </c>
      <c r="B56" s="29" t="s">
        <v>77</v>
      </c>
      <c r="C56" s="30"/>
      <c r="D56" s="30">
        <v>1155000</v>
      </c>
      <c r="E56" s="30"/>
      <c r="F56" s="30">
        <v>233310</v>
      </c>
      <c r="G56" s="30">
        <v>40000</v>
      </c>
      <c r="H56" s="30"/>
      <c r="I56" s="30"/>
      <c r="J56" s="30"/>
      <c r="K56" s="30"/>
      <c r="L56" s="31">
        <f>+J56+H56+F56+D56+-I56-G56-E56-C56</f>
        <v>1348310</v>
      </c>
      <c r="M56" s="28"/>
      <c r="N56" s="26"/>
      <c r="O56" s="26"/>
      <c r="P56" s="26"/>
      <c r="Q56" s="26"/>
      <c r="R56" s="26"/>
    </row>
    <row r="57" spans="1:18" ht="15">
      <c r="A57" s="26">
        <v>3</v>
      </c>
      <c r="B57" s="32" t="s">
        <v>78</v>
      </c>
      <c r="C57" s="19">
        <v>726000</v>
      </c>
      <c r="D57" s="19"/>
      <c r="E57" s="19">
        <v>68062.5</v>
      </c>
      <c r="F57" s="19"/>
      <c r="G57" s="19"/>
      <c r="H57" s="19">
        <v>40000</v>
      </c>
      <c r="I57" s="19"/>
      <c r="J57" s="19"/>
      <c r="K57" s="19">
        <f>+C57+E57+G57+I57-J57-H57-F57-D57</f>
        <v>754062.5</v>
      </c>
      <c r="L57" s="20"/>
      <c r="M57" s="28"/>
      <c r="N57" s="26"/>
      <c r="O57" s="26"/>
      <c r="P57" s="26"/>
      <c r="Q57" s="26"/>
      <c r="R57" s="26"/>
    </row>
    <row r="58" spans="1:18" ht="15">
      <c r="A58" s="26">
        <v>4</v>
      </c>
      <c r="B58" s="32" t="s">
        <v>79</v>
      </c>
      <c r="C58" s="19">
        <v>85800</v>
      </c>
      <c r="D58" s="19"/>
      <c r="E58" s="19">
        <v>14285.7</v>
      </c>
      <c r="F58" s="19"/>
      <c r="G58" s="19"/>
      <c r="H58" s="19">
        <v>5600</v>
      </c>
      <c r="I58" s="19"/>
      <c r="J58" s="19"/>
      <c r="K58" s="19">
        <f>+C58+E58+G58+I58-J58-H58-F58-D58</f>
        <v>94485.7</v>
      </c>
      <c r="L58" s="20"/>
      <c r="M58" s="28"/>
      <c r="N58" s="26"/>
      <c r="O58" s="26"/>
      <c r="P58" s="26"/>
      <c r="Q58" s="26"/>
      <c r="R58" s="26"/>
    </row>
    <row r="59" spans="1:18" ht="15">
      <c r="A59" s="26">
        <v>5</v>
      </c>
      <c r="B59" s="32" t="s">
        <v>80</v>
      </c>
      <c r="C59" s="19">
        <v>262500</v>
      </c>
      <c r="D59" s="19"/>
      <c r="E59" s="19">
        <v>44451</v>
      </c>
      <c r="F59" s="19"/>
      <c r="G59" s="19"/>
      <c r="H59" s="19"/>
      <c r="I59" s="19"/>
      <c r="J59" s="19"/>
      <c r="K59" s="19">
        <f>+C59+E59+G59+I59-J59-H59-F59-D59</f>
        <v>306951</v>
      </c>
      <c r="L59" s="20"/>
      <c r="M59" s="28"/>
      <c r="N59" s="26"/>
      <c r="O59" s="26"/>
      <c r="P59" s="26"/>
      <c r="Q59" s="26"/>
      <c r="R59" s="26"/>
    </row>
    <row r="60" spans="1:18" ht="15">
      <c r="A60" s="26">
        <v>6</v>
      </c>
      <c r="B60" s="32" t="s">
        <v>81</v>
      </c>
      <c r="C60" s="19"/>
      <c r="D60" s="19">
        <v>7280</v>
      </c>
      <c r="E60" s="19"/>
      <c r="F60" s="19"/>
      <c r="G60" s="19">
        <v>7280</v>
      </c>
      <c r="H60" s="19"/>
      <c r="I60" s="19"/>
      <c r="J60" s="19"/>
      <c r="K60" s="19">
        <f>+C60+E60+G60+I60-J60-H60-F60-D60</f>
        <v>0</v>
      </c>
      <c r="L60" s="20">
        <f>+J60+H60+F60+D60+-I60-G60-E60-C60</f>
        <v>0</v>
      </c>
      <c r="M60" s="28"/>
      <c r="N60" s="26"/>
      <c r="O60" s="26"/>
      <c r="P60" s="26"/>
      <c r="Q60" s="26"/>
      <c r="R60" s="26"/>
    </row>
    <row r="61" spans="1:18" ht="15">
      <c r="A61" s="26">
        <v>7</v>
      </c>
      <c r="B61" s="32" t="s">
        <v>82</v>
      </c>
      <c r="C61" s="19"/>
      <c r="D61" s="19">
        <v>94110</v>
      </c>
      <c r="E61" s="19"/>
      <c r="F61" s="19">
        <v>17256</v>
      </c>
      <c r="G61" s="19">
        <v>8000</v>
      </c>
      <c r="H61" s="19"/>
      <c r="I61" s="19"/>
      <c r="J61" s="19"/>
      <c r="K61" s="19"/>
      <c r="L61" s="20">
        <f>+J61+H61+F61+D61+-I61-G61-E61-C61</f>
        <v>103366</v>
      </c>
      <c r="M61" s="28"/>
      <c r="N61" s="26"/>
      <c r="O61" s="26"/>
      <c r="P61" s="26"/>
      <c r="Q61" s="26"/>
      <c r="R61" s="26"/>
    </row>
    <row r="62" spans="1:18" ht="15">
      <c r="A62" s="26">
        <v>8</v>
      </c>
      <c r="B62" s="32" t="s">
        <v>72</v>
      </c>
      <c r="C62" s="19"/>
      <c r="D62" s="19"/>
      <c r="E62" s="19"/>
      <c r="F62" s="19"/>
      <c r="G62" s="19"/>
      <c r="H62" s="19"/>
      <c r="I62" s="19"/>
      <c r="J62" s="33">
        <v>36560.04</v>
      </c>
      <c r="K62" s="19">
        <f>+J62</f>
        <v>36560.04</v>
      </c>
      <c r="L62" s="20"/>
      <c r="M62" s="28"/>
      <c r="N62" s="26"/>
      <c r="O62" s="26"/>
      <c r="P62" s="26"/>
      <c r="Q62" s="26"/>
      <c r="R62" s="26"/>
    </row>
    <row r="63" spans="1:18" ht="15.75" thickBot="1">
      <c r="A63" s="26">
        <v>9</v>
      </c>
      <c r="B63" s="34" t="s">
        <v>83</v>
      </c>
      <c r="C63" s="35">
        <v>182090</v>
      </c>
      <c r="D63" s="35"/>
      <c r="E63" s="35">
        <v>123766.8</v>
      </c>
      <c r="F63" s="35"/>
      <c r="G63" s="35">
        <f>SUM(G56:G62)</f>
        <v>55280</v>
      </c>
      <c r="H63" s="35">
        <f>SUM(H56:H62)</f>
        <v>45600</v>
      </c>
      <c r="I63" s="35">
        <f>SUM(I56:I62)</f>
        <v>0</v>
      </c>
      <c r="J63" s="35">
        <f>SUM(J56:J62)</f>
        <v>36560.04</v>
      </c>
      <c r="K63" s="36">
        <f>+C63+E63+H63-J63-G63</f>
        <v>259616.76</v>
      </c>
      <c r="L63" s="37"/>
      <c r="M63" s="38"/>
      <c r="N63" s="26"/>
      <c r="O63" s="26"/>
      <c r="P63" s="26"/>
      <c r="Q63" s="26"/>
      <c r="R63" s="26"/>
    </row>
    <row r="64" spans="1:18" ht="15">
      <c r="A64" s="26">
        <v>10</v>
      </c>
      <c r="B64" s="26" t="s">
        <v>84</v>
      </c>
      <c r="C64" s="28">
        <f>SUM(C56:C63)</f>
        <v>1256390</v>
      </c>
      <c r="D64" s="28">
        <f>SUM(D56:D63)</f>
        <v>1256390</v>
      </c>
      <c r="E64" s="28">
        <f>SUM(E56:E63)</f>
        <v>250566</v>
      </c>
      <c r="F64" s="28">
        <f>SUM(F56:F63)</f>
        <v>250566</v>
      </c>
      <c r="G64" s="28"/>
      <c r="H64" s="28"/>
      <c r="I64" s="28"/>
      <c r="J64" s="28"/>
      <c r="K64" s="28">
        <f>SUM(K56:K63)</f>
        <v>1451676</v>
      </c>
      <c r="L64" s="28">
        <f>SUM(L56:L63)</f>
        <v>1451676</v>
      </c>
      <c r="M64" s="28"/>
      <c r="N64" s="26"/>
      <c r="O64" s="26"/>
      <c r="P64" s="26"/>
      <c r="Q64" s="26"/>
      <c r="R64" s="26"/>
    </row>
    <row r="65" spans="1:18" ht="15.75" thickBot="1">
      <c r="A65" s="26">
        <v>11</v>
      </c>
      <c r="B65" s="27" t="s">
        <v>85</v>
      </c>
      <c r="C65" s="28">
        <f>+C64-D64</f>
        <v>0</v>
      </c>
      <c r="D65" s="28"/>
      <c r="E65" s="28">
        <f>+E64-F64</f>
        <v>0</v>
      </c>
      <c r="F65" s="28"/>
      <c r="G65" s="28"/>
      <c r="H65" s="28"/>
      <c r="I65" s="28"/>
      <c r="J65" s="28"/>
      <c r="K65" s="28">
        <f>+K64-L64</f>
        <v>0</v>
      </c>
      <c r="L65" s="28"/>
      <c r="M65" s="28"/>
      <c r="N65" s="26"/>
      <c r="O65" s="26"/>
      <c r="P65" s="26"/>
      <c r="Q65" s="26"/>
      <c r="R65" s="26"/>
    </row>
    <row r="66" spans="1:18" ht="15">
      <c r="A66" s="26">
        <v>12</v>
      </c>
      <c r="B66" s="29" t="s">
        <v>86</v>
      </c>
      <c r="C66" s="30"/>
      <c r="D66" s="30">
        <v>65774</v>
      </c>
      <c r="E66" s="30"/>
      <c r="F66" s="30"/>
      <c r="G66" s="30">
        <v>3000</v>
      </c>
      <c r="H66" s="30"/>
      <c r="I66" s="30"/>
      <c r="J66" s="30"/>
      <c r="K66" s="30"/>
      <c r="L66" s="31">
        <f>+J66+H66+F66+D66+-I66-G66-E66-C66</f>
        <v>62774</v>
      </c>
      <c r="M66" s="28"/>
      <c r="N66" s="26"/>
      <c r="O66" s="26"/>
      <c r="P66" s="26"/>
      <c r="Q66" s="26"/>
      <c r="R66" s="26"/>
    </row>
    <row r="67" spans="1:18" ht="15">
      <c r="A67" s="26">
        <v>13</v>
      </c>
      <c r="B67" s="32" t="s">
        <v>86</v>
      </c>
      <c r="C67" s="19"/>
      <c r="D67" s="19"/>
      <c r="E67" s="19"/>
      <c r="F67" s="19">
        <v>50000</v>
      </c>
      <c r="G67" s="19">
        <f>+D129</f>
        <v>35000</v>
      </c>
      <c r="H67" s="19"/>
      <c r="I67" s="19"/>
      <c r="J67" s="19">
        <f>+E129</f>
        <v>15000</v>
      </c>
      <c r="K67" s="19"/>
      <c r="L67" s="20">
        <f>+F67-J67-G67</f>
        <v>0</v>
      </c>
      <c r="M67" s="28"/>
      <c r="N67" s="26"/>
      <c r="O67" s="26"/>
      <c r="P67" s="26"/>
      <c r="Q67" s="26"/>
      <c r="R67" s="26"/>
    </row>
    <row r="68" spans="1:18" ht="15">
      <c r="A68" s="26">
        <v>14</v>
      </c>
      <c r="B68" s="32" t="s">
        <v>87</v>
      </c>
      <c r="C68" s="19"/>
      <c r="D68" s="19"/>
      <c r="E68" s="19"/>
      <c r="F68" s="19">
        <v>8305</v>
      </c>
      <c r="G68" s="19">
        <v>2600</v>
      </c>
      <c r="H68" s="19"/>
      <c r="I68" s="19"/>
      <c r="J68" s="19">
        <f>+(F68-G68)*I127</f>
        <v>1711.5</v>
      </c>
      <c r="K68" s="19"/>
      <c r="L68" s="20">
        <f>+F68-G68-J68</f>
        <v>3993.5</v>
      </c>
      <c r="M68" s="28"/>
      <c r="N68" s="26"/>
      <c r="O68" s="26"/>
      <c r="P68" s="26"/>
      <c r="Q68" s="26"/>
      <c r="R68" s="26"/>
    </row>
    <row r="69" spans="1:18" ht="15">
      <c r="A69" s="26">
        <v>15</v>
      </c>
      <c r="B69" s="32" t="s">
        <v>83</v>
      </c>
      <c r="C69" s="19"/>
      <c r="D69" s="19">
        <f>+C63</f>
        <v>182090</v>
      </c>
      <c r="E69" s="19"/>
      <c r="F69" s="19">
        <f>+E63</f>
        <v>123766.8</v>
      </c>
      <c r="G69" s="39">
        <f>+G63</f>
        <v>55280</v>
      </c>
      <c r="H69" s="39">
        <f>+H63</f>
        <v>45600</v>
      </c>
      <c r="I69" s="39">
        <f>+I63</f>
        <v>0</v>
      </c>
      <c r="J69" s="39">
        <f>+J63</f>
        <v>36560.04</v>
      </c>
      <c r="K69" s="19"/>
      <c r="L69" s="20">
        <f>+K63</f>
        <v>259616.76</v>
      </c>
      <c r="M69" s="28"/>
      <c r="N69" s="26"/>
      <c r="O69" s="26"/>
      <c r="P69" s="26"/>
      <c r="Q69" s="26"/>
      <c r="R69" s="26"/>
    </row>
    <row r="70" spans="1:18" ht="15">
      <c r="A70" s="26">
        <v>16</v>
      </c>
      <c r="B70" s="32" t="s">
        <v>88</v>
      </c>
      <c r="C70" s="19">
        <v>46200</v>
      </c>
      <c r="D70" s="19"/>
      <c r="E70" s="19">
        <v>10400</v>
      </c>
      <c r="F70" s="19"/>
      <c r="G70" s="19"/>
      <c r="H70" s="19">
        <v>7280</v>
      </c>
      <c r="I70" s="19">
        <f>+E70-H70</f>
        <v>3120</v>
      </c>
      <c r="J70" s="19"/>
      <c r="K70" s="19">
        <f>+C70+E70-I70-H70</f>
        <v>46200</v>
      </c>
      <c r="L70" s="20"/>
      <c r="M70" s="28"/>
      <c r="N70" s="26"/>
      <c r="O70" s="26"/>
      <c r="P70" s="26"/>
      <c r="Q70" s="26"/>
      <c r="R70" s="26"/>
    </row>
    <row r="71" spans="1:18" ht="15.75" thickBot="1">
      <c r="A71" s="26">
        <v>17</v>
      </c>
      <c r="B71" s="34" t="s">
        <v>89</v>
      </c>
      <c r="C71" s="35">
        <v>201664</v>
      </c>
      <c r="D71" s="35"/>
      <c r="E71" s="35">
        <v>171671.8</v>
      </c>
      <c r="F71" s="35"/>
      <c r="G71" s="35">
        <f>SUM(G66:G70)</f>
        <v>95880</v>
      </c>
      <c r="H71" s="35">
        <f>SUM(H66:H70)</f>
        <v>52880</v>
      </c>
      <c r="I71" s="35">
        <f>SUM(I66:I70)</f>
        <v>3120</v>
      </c>
      <c r="J71" s="35">
        <f>SUM(J66:J70)</f>
        <v>53271.54</v>
      </c>
      <c r="K71" s="36">
        <f>+C71+E71+H71-J71-G71+I71</f>
        <v>280184.26</v>
      </c>
      <c r="L71" s="40"/>
      <c r="M71" s="38"/>
      <c r="N71" s="26"/>
      <c r="O71" s="26"/>
      <c r="P71" s="26"/>
      <c r="Q71" s="26"/>
      <c r="R71" s="26"/>
    </row>
    <row r="72" spans="1:18" ht="15">
      <c r="A72" s="26">
        <v>18</v>
      </c>
      <c r="B72" s="26" t="s">
        <v>84</v>
      </c>
      <c r="C72" s="28">
        <f>SUM(C66:C71)</f>
        <v>247864</v>
      </c>
      <c r="D72" s="28">
        <f>SUM(D66:D71)</f>
        <v>247864</v>
      </c>
      <c r="E72" s="28">
        <f>SUM(E66:E71)</f>
        <v>182071.8</v>
      </c>
      <c r="F72" s="28">
        <f>SUM(F66:F71)</f>
        <v>182071.8</v>
      </c>
      <c r="G72" s="28"/>
      <c r="H72" s="28"/>
      <c r="I72" s="28"/>
      <c r="J72" s="28"/>
      <c r="K72" s="28">
        <f>SUM(K66:K71)</f>
        <v>326384.26</v>
      </c>
      <c r="L72" s="28">
        <f>SUM(L66:L71)</f>
        <v>326384.26</v>
      </c>
      <c r="M72" s="28"/>
      <c r="N72" s="26"/>
      <c r="O72" s="26"/>
      <c r="P72" s="26"/>
      <c r="Q72" s="26"/>
      <c r="R72" s="26"/>
    </row>
    <row r="73" spans="1:18" ht="15.75" thickBot="1">
      <c r="A73" s="26">
        <v>19</v>
      </c>
      <c r="B73" s="27" t="s">
        <v>90</v>
      </c>
      <c r="C73" s="28">
        <f>+C72-D72</f>
        <v>0</v>
      </c>
      <c r="D73" s="28"/>
      <c r="E73" s="28">
        <f>+E72-F72</f>
        <v>0</v>
      </c>
      <c r="F73" s="28"/>
      <c r="G73" s="28"/>
      <c r="H73" s="28"/>
      <c r="I73" s="28"/>
      <c r="J73" s="28"/>
      <c r="K73" s="28">
        <f>+K72-L72</f>
        <v>0</v>
      </c>
      <c r="L73" s="28"/>
      <c r="M73" s="28"/>
      <c r="N73" s="26"/>
      <c r="O73" s="26"/>
      <c r="P73" s="26"/>
      <c r="Q73" s="26"/>
      <c r="R73" s="26"/>
    </row>
    <row r="74" spans="1:18" ht="15">
      <c r="A74" s="26">
        <v>20</v>
      </c>
      <c r="B74" s="29" t="s">
        <v>91</v>
      </c>
      <c r="C74" s="30">
        <v>461480</v>
      </c>
      <c r="D74" s="30"/>
      <c r="E74" s="30">
        <v>91728.32</v>
      </c>
      <c r="F74" s="30"/>
      <c r="G74" s="30"/>
      <c r="H74" s="30"/>
      <c r="I74" s="30"/>
      <c r="J74" s="30"/>
      <c r="K74" s="30">
        <f aca="true" t="shared" si="2" ref="K74:K81">+C74+E74+G74+I74-J74-H74-F74-D74</f>
        <v>553208.3200000001</v>
      </c>
      <c r="L74" s="31"/>
      <c r="M74" s="28"/>
      <c r="N74" s="26"/>
      <c r="O74" s="26"/>
      <c r="P74" s="26"/>
      <c r="Q74" s="26"/>
      <c r="R74" s="26"/>
    </row>
    <row r="75" spans="1:18" ht="15">
      <c r="A75" s="26">
        <v>21</v>
      </c>
      <c r="B75" s="32" t="s">
        <v>92</v>
      </c>
      <c r="C75" s="19">
        <v>66500</v>
      </c>
      <c r="D75" s="19"/>
      <c r="E75" s="19">
        <v>14612</v>
      </c>
      <c r="F75" s="19"/>
      <c r="G75" s="19"/>
      <c r="H75" s="19">
        <v>16000</v>
      </c>
      <c r="I75" s="19"/>
      <c r="J75" s="19"/>
      <c r="K75" s="19">
        <f t="shared" si="2"/>
        <v>65112</v>
      </c>
      <c r="L75" s="20"/>
      <c r="M75" s="28"/>
      <c r="N75" s="26"/>
      <c r="O75" s="26"/>
      <c r="P75" s="26"/>
      <c r="Q75" s="26"/>
      <c r="R75" s="26"/>
    </row>
    <row r="76" spans="1:18" ht="15">
      <c r="A76" s="26">
        <v>22</v>
      </c>
      <c r="B76" s="32" t="s">
        <v>117</v>
      </c>
      <c r="C76" s="19">
        <v>265920</v>
      </c>
      <c r="D76" s="19"/>
      <c r="E76" s="19">
        <v>127346.72</v>
      </c>
      <c r="F76" s="19"/>
      <c r="G76" s="19"/>
      <c r="H76" s="19"/>
      <c r="I76" s="19"/>
      <c r="J76" s="19"/>
      <c r="K76" s="19">
        <f t="shared" si="2"/>
        <v>393266.72</v>
      </c>
      <c r="L76" s="20"/>
      <c r="M76" s="28"/>
      <c r="N76" s="26"/>
      <c r="O76" s="26"/>
      <c r="P76" s="26"/>
      <c r="Q76" s="26"/>
      <c r="R76" s="26"/>
    </row>
    <row r="77" spans="1:18" ht="15">
      <c r="A77" s="26">
        <v>23</v>
      </c>
      <c r="B77" s="32" t="s">
        <v>118</v>
      </c>
      <c r="C77" s="19">
        <v>16500</v>
      </c>
      <c r="D77" s="19"/>
      <c r="E77" s="19"/>
      <c r="F77" s="19"/>
      <c r="G77" s="19"/>
      <c r="H77" s="19">
        <v>16500</v>
      </c>
      <c r="I77" s="19"/>
      <c r="J77" s="19"/>
      <c r="K77" s="19">
        <f t="shared" si="2"/>
        <v>0</v>
      </c>
      <c r="L77" s="20"/>
      <c r="M77" s="28"/>
      <c r="N77" s="26"/>
      <c r="O77" s="26"/>
      <c r="P77" s="26"/>
      <c r="Q77" s="26"/>
      <c r="R77" s="26"/>
    </row>
    <row r="78" spans="1:18" ht="15">
      <c r="A78" s="26">
        <v>24</v>
      </c>
      <c r="B78" s="32" t="s">
        <v>93</v>
      </c>
      <c r="C78" s="19">
        <v>94110</v>
      </c>
      <c r="D78" s="19"/>
      <c r="E78" s="19">
        <v>17256</v>
      </c>
      <c r="F78" s="19"/>
      <c r="G78" s="19"/>
      <c r="H78" s="19">
        <v>8000</v>
      </c>
      <c r="I78" s="19"/>
      <c r="J78" s="19"/>
      <c r="K78" s="19">
        <f t="shared" si="2"/>
        <v>103366</v>
      </c>
      <c r="L78" s="20"/>
      <c r="M78" s="28"/>
      <c r="N78" s="26"/>
      <c r="O78" s="26"/>
      <c r="P78" s="26"/>
      <c r="Q78" s="26"/>
      <c r="R78" s="26"/>
    </row>
    <row r="79" spans="1:18" ht="15">
      <c r="A79" s="26">
        <v>25</v>
      </c>
      <c r="B79" s="32" t="s">
        <v>119</v>
      </c>
      <c r="C79" s="19">
        <v>71500</v>
      </c>
      <c r="D79" s="19"/>
      <c r="E79" s="19">
        <v>122880</v>
      </c>
      <c r="F79" s="19"/>
      <c r="G79" s="19"/>
      <c r="H79" s="19">
        <v>194380</v>
      </c>
      <c r="I79" s="19"/>
      <c r="J79" s="19"/>
      <c r="K79" s="19"/>
      <c r="L79" s="20"/>
      <c r="M79" s="28"/>
      <c r="N79" s="26"/>
      <c r="O79" s="26"/>
      <c r="P79" s="26"/>
      <c r="Q79" s="26"/>
      <c r="R79" s="26"/>
    </row>
    <row r="80" spans="1:18" ht="15">
      <c r="A80" s="26">
        <v>26</v>
      </c>
      <c r="B80" s="32" t="s">
        <v>94</v>
      </c>
      <c r="C80" s="19">
        <v>216272</v>
      </c>
      <c r="D80" s="19"/>
      <c r="E80" s="19"/>
      <c r="F80" s="19"/>
      <c r="G80" s="19"/>
      <c r="H80" s="19">
        <f>+D130</f>
        <v>208250</v>
      </c>
      <c r="I80" s="19"/>
      <c r="J80" s="19"/>
      <c r="K80" s="19">
        <v>8022</v>
      </c>
      <c r="L80" s="20"/>
      <c r="M80" s="28"/>
      <c r="N80" s="26"/>
      <c r="O80" s="26"/>
      <c r="P80" s="26"/>
      <c r="Q80" s="26"/>
      <c r="R80" s="26"/>
    </row>
    <row r="81" spans="1:18" ht="15">
      <c r="A81" s="26">
        <v>27</v>
      </c>
      <c r="B81" s="32" t="s">
        <v>95</v>
      </c>
      <c r="C81" s="19">
        <v>210000</v>
      </c>
      <c r="D81" s="19"/>
      <c r="E81" s="19">
        <v>73800</v>
      </c>
      <c r="F81" s="19"/>
      <c r="G81" s="19"/>
      <c r="H81" s="19"/>
      <c r="I81" s="19"/>
      <c r="J81" s="19"/>
      <c r="K81" s="19">
        <f t="shared" si="2"/>
        <v>283800</v>
      </c>
      <c r="L81" s="20"/>
      <c r="M81" s="28"/>
      <c r="N81" s="26"/>
      <c r="O81" s="26"/>
      <c r="P81" s="26"/>
      <c r="Q81" s="26"/>
      <c r="R81" s="26"/>
    </row>
    <row r="82" spans="1:18" ht="15">
      <c r="A82" s="26">
        <v>28</v>
      </c>
      <c r="B82" s="32" t="s">
        <v>96</v>
      </c>
      <c r="C82" s="19"/>
      <c r="D82" s="19">
        <v>30000</v>
      </c>
      <c r="E82" s="19"/>
      <c r="F82" s="19">
        <v>3840</v>
      </c>
      <c r="G82" s="19">
        <v>16000</v>
      </c>
      <c r="H82" s="19"/>
      <c r="I82" s="19"/>
      <c r="J82" s="19"/>
      <c r="K82" s="19"/>
      <c r="L82" s="20">
        <f aca="true" t="shared" si="3" ref="L82:L87">+J82+H82+F82+D82+-I82-G82-E82-C82</f>
        <v>17840</v>
      </c>
      <c r="M82" s="28"/>
      <c r="N82" s="26"/>
      <c r="O82" s="26"/>
      <c r="P82" s="26"/>
      <c r="Q82" s="26"/>
      <c r="R82" s="26"/>
    </row>
    <row r="83" spans="1:18" ht="15">
      <c r="A83" s="26">
        <v>29</v>
      </c>
      <c r="B83" s="32" t="s">
        <v>120</v>
      </c>
      <c r="C83" s="19"/>
      <c r="D83" s="19">
        <v>90618</v>
      </c>
      <c r="E83" s="19"/>
      <c r="F83" s="19">
        <v>4355.84</v>
      </c>
      <c r="G83" s="19"/>
      <c r="H83" s="19"/>
      <c r="I83" s="19"/>
      <c r="J83" s="19"/>
      <c r="K83" s="19"/>
      <c r="L83" s="20">
        <f t="shared" si="3"/>
        <v>94973.84</v>
      </c>
      <c r="M83" s="28"/>
      <c r="N83" s="26"/>
      <c r="O83" s="26"/>
      <c r="P83" s="26"/>
      <c r="Q83" s="26"/>
      <c r="R83" s="26"/>
    </row>
    <row r="84" spans="1:18" ht="15">
      <c r="A84" s="26">
        <v>30</v>
      </c>
      <c r="B84" s="32" t="s">
        <v>121</v>
      </c>
      <c r="C84" s="19"/>
      <c r="D84" s="19"/>
      <c r="E84" s="19"/>
      <c r="F84" s="19">
        <v>16896</v>
      </c>
      <c r="G84" s="19">
        <v>16896</v>
      </c>
      <c r="H84" s="19"/>
      <c r="I84" s="19"/>
      <c r="J84" s="19"/>
      <c r="K84" s="19"/>
      <c r="L84" s="20">
        <f t="shared" si="3"/>
        <v>0</v>
      </c>
      <c r="M84" s="28"/>
      <c r="N84" s="26"/>
      <c r="O84" s="26"/>
      <c r="P84" s="26"/>
      <c r="Q84" s="26"/>
      <c r="R84" s="26"/>
    </row>
    <row r="85" spans="1:18" ht="15">
      <c r="A85" s="26">
        <v>31</v>
      </c>
      <c r="B85" s="32" t="s">
        <v>122</v>
      </c>
      <c r="C85" s="19"/>
      <c r="D85" s="19"/>
      <c r="E85" s="19"/>
      <c r="F85" s="19">
        <v>48000</v>
      </c>
      <c r="G85" s="19"/>
      <c r="H85" s="19"/>
      <c r="I85" s="19"/>
      <c r="J85" s="19"/>
      <c r="K85" s="19"/>
      <c r="L85" s="20">
        <f t="shared" si="3"/>
        <v>48000</v>
      </c>
      <c r="M85" s="28"/>
      <c r="N85" s="26"/>
      <c r="O85" s="26"/>
      <c r="P85" s="26"/>
      <c r="Q85" s="26"/>
      <c r="R85" s="26"/>
    </row>
    <row r="86" spans="1:18" ht="15">
      <c r="A86" s="26">
        <v>32</v>
      </c>
      <c r="B86" s="32" t="s">
        <v>123</v>
      </c>
      <c r="C86" s="19"/>
      <c r="D86" s="19">
        <v>200000</v>
      </c>
      <c r="E86" s="19"/>
      <c r="F86" s="19">
        <v>87680</v>
      </c>
      <c r="G86" s="19">
        <v>167400</v>
      </c>
      <c r="H86" s="19"/>
      <c r="I86" s="19"/>
      <c r="J86" s="19"/>
      <c r="K86" s="19"/>
      <c r="L86" s="20">
        <f t="shared" si="3"/>
        <v>120280</v>
      </c>
      <c r="M86" s="28"/>
      <c r="N86" s="26"/>
      <c r="O86" s="26"/>
      <c r="P86" s="26"/>
      <c r="Q86" s="26"/>
      <c r="R86" s="26"/>
    </row>
    <row r="87" spans="1:18" ht="15">
      <c r="A87" s="26">
        <v>33</v>
      </c>
      <c r="B87" s="32" t="s">
        <v>124</v>
      </c>
      <c r="C87" s="19"/>
      <c r="D87" s="19">
        <v>40000</v>
      </c>
      <c r="E87" s="19"/>
      <c r="F87" s="19">
        <v>8768</v>
      </c>
      <c r="G87" s="19">
        <v>26980</v>
      </c>
      <c r="H87" s="19"/>
      <c r="I87" s="19"/>
      <c r="J87" s="19"/>
      <c r="K87" s="19"/>
      <c r="L87" s="20">
        <f t="shared" si="3"/>
        <v>21788</v>
      </c>
      <c r="M87" s="28"/>
      <c r="N87" s="26"/>
      <c r="O87" s="26"/>
      <c r="P87" s="26"/>
      <c r="Q87" s="26"/>
      <c r="R87" s="26"/>
    </row>
    <row r="88" spans="1:18" ht="15">
      <c r="A88" s="26">
        <v>34</v>
      </c>
      <c r="B88" s="32" t="s">
        <v>97</v>
      </c>
      <c r="C88" s="19"/>
      <c r="D88" s="19">
        <v>840000</v>
      </c>
      <c r="E88" s="19"/>
      <c r="F88" s="19">
        <v>247500</v>
      </c>
      <c r="G88" s="19">
        <f>+D128</f>
        <v>173250</v>
      </c>
      <c r="H88" s="19"/>
      <c r="I88" s="19"/>
      <c r="J88" s="19">
        <f>+E128</f>
        <v>74250</v>
      </c>
      <c r="K88" s="19"/>
      <c r="L88" s="20">
        <f>+D88+F88-G88-J88</f>
        <v>840000</v>
      </c>
      <c r="M88" s="28"/>
      <c r="N88" s="26"/>
      <c r="O88" s="26"/>
      <c r="P88" s="26"/>
      <c r="Q88" s="26"/>
      <c r="R88" s="26"/>
    </row>
    <row r="89" spans="1:18" ht="15">
      <c r="A89" s="26">
        <v>35</v>
      </c>
      <c r="B89" s="32" t="s">
        <v>98</v>
      </c>
      <c r="C89" s="19"/>
      <c r="D89" s="19">
        <f>+C71</f>
        <v>201664</v>
      </c>
      <c r="E89" s="19"/>
      <c r="F89" s="19">
        <f>+E71</f>
        <v>171671.8</v>
      </c>
      <c r="G89" s="39">
        <f>+G71</f>
        <v>95880</v>
      </c>
      <c r="H89" s="39">
        <f>+H71</f>
        <v>52880</v>
      </c>
      <c r="I89" s="39">
        <f>+I71</f>
        <v>3120</v>
      </c>
      <c r="J89" s="39">
        <f>+J71</f>
        <v>53271.54</v>
      </c>
      <c r="K89" s="19"/>
      <c r="L89" s="20">
        <f>+K71</f>
        <v>280184.26</v>
      </c>
      <c r="M89" s="28"/>
      <c r="N89" s="26"/>
      <c r="O89" s="26"/>
      <c r="P89" s="26"/>
      <c r="Q89" s="26"/>
      <c r="R89" s="26"/>
    </row>
    <row r="90" spans="1:18" ht="15">
      <c r="A90" s="26">
        <v>36</v>
      </c>
      <c r="B90" s="41" t="s">
        <v>66</v>
      </c>
      <c r="C90" s="42"/>
      <c r="D90" s="42"/>
      <c r="E90" s="42">
        <v>141088.6</v>
      </c>
      <c r="F90" s="42"/>
      <c r="G90" s="43"/>
      <c r="H90" s="43">
        <v>396</v>
      </c>
      <c r="I90" s="43">
        <v>42207.78</v>
      </c>
      <c r="J90" s="43"/>
      <c r="K90" s="44">
        <f>+E90-H90-I90</f>
        <v>98484.82</v>
      </c>
      <c r="L90" s="45">
        <f>+J90</f>
        <v>0</v>
      </c>
      <c r="M90" s="28"/>
      <c r="N90" s="26"/>
      <c r="O90" s="26"/>
      <c r="P90" s="26"/>
      <c r="Q90" s="26"/>
      <c r="R90" s="26"/>
    </row>
    <row r="91" spans="1:18" ht="15.75" thickBot="1">
      <c r="A91" s="26">
        <v>37</v>
      </c>
      <c r="B91" s="46" t="s">
        <v>72</v>
      </c>
      <c r="C91" s="36"/>
      <c r="D91" s="36"/>
      <c r="E91" s="36"/>
      <c r="F91" s="36"/>
      <c r="G91" s="36"/>
      <c r="H91" s="36"/>
      <c r="I91" s="36">
        <f>SUM(I74:I90)</f>
        <v>45327.78</v>
      </c>
      <c r="J91" s="36">
        <f>SUM(J74:J90)</f>
        <v>127521.54000000001</v>
      </c>
      <c r="K91" s="36"/>
      <c r="L91" s="37">
        <f>+J91+H91+F91+D91+-I91-G91-E91-C91</f>
        <v>82193.76000000001</v>
      </c>
      <c r="M91" s="28">
        <v>0</v>
      </c>
      <c r="N91" s="26"/>
      <c r="O91" s="26"/>
      <c r="P91" s="26"/>
      <c r="Q91" s="26"/>
      <c r="R91" s="26"/>
    </row>
    <row r="92" spans="1:18" ht="15">
      <c r="A92" s="26">
        <v>38</v>
      </c>
      <c r="B92" s="26" t="s">
        <v>84</v>
      </c>
      <c r="C92" s="28">
        <f>SUM(C74:C91)</f>
        <v>1402282</v>
      </c>
      <c r="D92" s="28">
        <f>SUM(D74:D91)</f>
        <v>1402282</v>
      </c>
      <c r="E92" s="28">
        <f aca="true" t="shared" si="4" ref="E92:L92">SUM(E74:E91)</f>
        <v>588711.64</v>
      </c>
      <c r="F92" s="28">
        <f t="shared" si="4"/>
        <v>588711.6399999999</v>
      </c>
      <c r="G92" s="28">
        <f t="shared" si="4"/>
        <v>496406</v>
      </c>
      <c r="H92" s="28">
        <f t="shared" si="4"/>
        <v>496406</v>
      </c>
      <c r="I92" s="28"/>
      <c r="J92" s="28"/>
      <c r="K92" s="28">
        <f t="shared" si="4"/>
        <v>1505259.86</v>
      </c>
      <c r="L92" s="28">
        <f t="shared" si="4"/>
        <v>1505259.8599999999</v>
      </c>
      <c r="M92" s="28"/>
      <c r="N92" s="26"/>
      <c r="O92" s="26"/>
      <c r="P92" s="26"/>
      <c r="Q92" s="26"/>
      <c r="R92" s="26"/>
    </row>
    <row r="93" spans="1:18" ht="15">
      <c r="A93" s="26"/>
      <c r="B93" s="26"/>
      <c r="C93" s="28">
        <f>+C92-D92</f>
        <v>0</v>
      </c>
      <c r="D93" s="28"/>
      <c r="E93" s="28">
        <f>+E92-F92</f>
        <v>0</v>
      </c>
      <c r="F93" s="28"/>
      <c r="G93" s="28">
        <f>+G92-H92</f>
        <v>0</v>
      </c>
      <c r="H93" s="28"/>
      <c r="I93" s="28"/>
      <c r="J93" s="28"/>
      <c r="K93" s="28">
        <f>+K92-L92</f>
        <v>0</v>
      </c>
      <c r="L93" s="28"/>
      <c r="M93" s="28"/>
      <c r="N93" s="26"/>
      <c r="O93" s="26"/>
      <c r="P93" s="26"/>
      <c r="Q93" s="26"/>
      <c r="R93" s="26"/>
    </row>
    <row r="94" spans="1:18" ht="15.75" thickBot="1">
      <c r="A94" s="26"/>
      <c r="B94" s="26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6"/>
      <c r="O94" s="26"/>
      <c r="P94" s="26"/>
      <c r="Q94" s="26"/>
      <c r="R94" s="26"/>
    </row>
    <row r="95" spans="1:18" ht="15">
      <c r="A95" s="26"/>
      <c r="B95" s="64" t="s">
        <v>67</v>
      </c>
      <c r="C95" s="65"/>
      <c r="D95" s="65"/>
      <c r="E95" s="65"/>
      <c r="F95" s="65"/>
      <c r="G95" s="65"/>
      <c r="H95" s="65"/>
      <c r="I95" s="65"/>
      <c r="J95" s="65"/>
      <c r="K95" s="48"/>
      <c r="L95" s="49"/>
      <c r="M95" s="28"/>
      <c r="N95" s="26"/>
      <c r="O95" s="26"/>
      <c r="P95" s="26"/>
      <c r="Q95" s="26"/>
      <c r="R95" s="26"/>
    </row>
    <row r="96" spans="1:18" ht="15">
      <c r="A96" s="26"/>
      <c r="B96" s="66" t="s">
        <v>60</v>
      </c>
      <c r="C96" s="69"/>
      <c r="D96" s="68"/>
      <c r="E96" s="68"/>
      <c r="F96" s="68"/>
      <c r="G96" s="68"/>
      <c r="H96" s="68"/>
      <c r="I96" s="68"/>
      <c r="J96" s="68"/>
      <c r="K96" s="52"/>
      <c r="L96" s="53"/>
      <c r="M96" s="28"/>
      <c r="N96" s="26"/>
      <c r="O96" s="26"/>
      <c r="P96" s="26"/>
      <c r="Q96" s="26"/>
      <c r="R96" s="26"/>
    </row>
    <row r="97" spans="1:18" ht="15">
      <c r="A97" s="26"/>
      <c r="B97" s="66"/>
      <c r="C97" s="69"/>
      <c r="D97" s="68"/>
      <c r="E97" s="68"/>
      <c r="F97" s="68"/>
      <c r="G97" s="68"/>
      <c r="H97" s="68"/>
      <c r="I97" s="68"/>
      <c r="J97" s="68"/>
      <c r="K97" s="52"/>
      <c r="L97" s="53"/>
      <c r="M97" s="28"/>
      <c r="N97" s="26"/>
      <c r="O97" s="26"/>
      <c r="P97" s="26"/>
      <c r="Q97" s="26"/>
      <c r="R97" s="26"/>
    </row>
    <row r="98" spans="1:18" ht="15">
      <c r="A98" s="26"/>
      <c r="B98" s="66" t="s">
        <v>61</v>
      </c>
      <c r="C98" s="69">
        <v>155000</v>
      </c>
      <c r="D98" s="68">
        <v>0.16</v>
      </c>
      <c r="E98" s="69">
        <f>+C98*D98</f>
        <v>24800</v>
      </c>
      <c r="F98" s="68"/>
      <c r="G98" s="68"/>
      <c r="H98" s="68"/>
      <c r="I98" s="68"/>
      <c r="J98" s="68"/>
      <c r="K98" s="52"/>
      <c r="L98" s="53"/>
      <c r="M98" s="28"/>
      <c r="N98" s="26"/>
      <c r="O98" s="26"/>
      <c r="P98" s="26"/>
      <c r="Q98" s="26"/>
      <c r="R98" s="26"/>
    </row>
    <row r="99" spans="1:18" ht="15">
      <c r="A99" s="26"/>
      <c r="B99" s="66" t="s">
        <v>62</v>
      </c>
      <c r="C99" s="69">
        <v>200000</v>
      </c>
      <c r="D99" s="68">
        <v>0.17</v>
      </c>
      <c r="E99" s="69">
        <f>+C99*D99</f>
        <v>34000</v>
      </c>
      <c r="F99" s="68"/>
      <c r="G99" s="68"/>
      <c r="H99" s="68"/>
      <c r="I99" s="68"/>
      <c r="J99" s="68"/>
      <c r="K99" s="52"/>
      <c r="L99" s="53"/>
      <c r="M99" s="28"/>
      <c r="N99" s="26"/>
      <c r="O99" s="26"/>
      <c r="P99" s="26"/>
      <c r="Q99" s="26"/>
      <c r="R99" s="26"/>
    </row>
    <row r="100" spans="1:18" ht="15">
      <c r="A100" s="26"/>
      <c r="B100" s="66" t="s">
        <v>63</v>
      </c>
      <c r="C100" s="69">
        <v>50000</v>
      </c>
      <c r="D100" s="68">
        <v>0.3</v>
      </c>
      <c r="E100" s="69">
        <f>+C100*D100</f>
        <v>15000</v>
      </c>
      <c r="F100" s="68"/>
      <c r="G100" s="68"/>
      <c r="H100" s="68"/>
      <c r="I100" s="68"/>
      <c r="J100" s="68"/>
      <c r="K100" s="52"/>
      <c r="L100" s="53"/>
      <c r="M100" s="28"/>
      <c r="N100" s="26"/>
      <c r="O100" s="26"/>
      <c r="P100" s="26"/>
      <c r="Q100" s="26"/>
      <c r="R100" s="26"/>
    </row>
    <row r="101" spans="1:18" ht="15.75" thickBot="1">
      <c r="A101" s="26"/>
      <c r="B101" s="70"/>
      <c r="C101" s="72">
        <f>SUM(C98:C100)</f>
        <v>405000</v>
      </c>
      <c r="D101" s="73"/>
      <c r="E101" s="71">
        <f>SUM(E98:E100)</f>
        <v>73800</v>
      </c>
      <c r="F101" s="73"/>
      <c r="G101" s="73"/>
      <c r="H101" s="73"/>
      <c r="I101" s="73"/>
      <c r="J101" s="73"/>
      <c r="K101" s="57"/>
      <c r="L101" s="58"/>
      <c r="M101" s="28"/>
      <c r="N101" s="26"/>
      <c r="O101" s="26"/>
      <c r="P101" s="26"/>
      <c r="Q101" s="26"/>
      <c r="R101" s="26"/>
    </row>
    <row r="102" spans="1:18" ht="15.75" thickBot="1">
      <c r="A102" s="26"/>
      <c r="K102" s="28"/>
      <c r="L102" s="28"/>
      <c r="M102" s="28"/>
      <c r="N102" s="26"/>
      <c r="O102" s="26"/>
      <c r="P102" s="26"/>
      <c r="Q102" s="26"/>
      <c r="R102" s="26"/>
    </row>
    <row r="103" spans="1:18" ht="15">
      <c r="A103" s="26"/>
      <c r="B103" s="64" t="s">
        <v>182</v>
      </c>
      <c r="C103" s="65"/>
      <c r="D103" s="65"/>
      <c r="E103" s="65"/>
      <c r="F103" s="65"/>
      <c r="G103" s="65"/>
      <c r="H103" s="65"/>
      <c r="I103" s="65"/>
      <c r="J103" s="65"/>
      <c r="K103" s="48"/>
      <c r="L103" s="49"/>
      <c r="M103" s="28"/>
      <c r="N103" s="26"/>
      <c r="O103" s="26"/>
      <c r="P103" s="26"/>
      <c r="Q103" s="26"/>
      <c r="R103" s="26"/>
    </row>
    <row r="104" spans="1:18" ht="15.75">
      <c r="A104" s="26"/>
      <c r="B104" s="66"/>
      <c r="C104" s="67" t="s">
        <v>186</v>
      </c>
      <c r="D104" s="67" t="s">
        <v>59</v>
      </c>
      <c r="E104" s="67" t="s">
        <v>68</v>
      </c>
      <c r="F104" s="68"/>
      <c r="G104" s="68"/>
      <c r="H104" s="68"/>
      <c r="I104" s="68"/>
      <c r="J104" s="68"/>
      <c r="K104" s="52"/>
      <c r="L104" s="53"/>
      <c r="M104" s="28"/>
      <c r="N104" s="26"/>
      <c r="O104" s="26"/>
      <c r="P104" s="26"/>
      <c r="Q104" s="26"/>
      <c r="R104" s="26"/>
    </row>
    <row r="105" spans="1:18" ht="15">
      <c r="A105" s="26"/>
      <c r="B105" s="66" t="s">
        <v>183</v>
      </c>
      <c r="C105" s="69">
        <v>448500</v>
      </c>
      <c r="D105" s="69"/>
      <c r="E105" s="68"/>
      <c r="F105" s="68"/>
      <c r="G105" s="68"/>
      <c r="H105" s="68"/>
      <c r="I105" s="68"/>
      <c r="J105" s="68"/>
      <c r="K105" s="52"/>
      <c r="L105" s="53"/>
      <c r="M105" s="28"/>
      <c r="N105" s="26"/>
      <c r="O105" s="26"/>
      <c r="P105" s="26"/>
      <c r="Q105" s="26"/>
      <c r="R105" s="26"/>
    </row>
    <row r="106" spans="1:18" ht="15">
      <c r="A106" s="26"/>
      <c r="B106" s="66" t="s">
        <v>184</v>
      </c>
      <c r="C106" s="69">
        <v>348500</v>
      </c>
      <c r="D106" s="69"/>
      <c r="E106" s="68"/>
      <c r="F106" s="68"/>
      <c r="G106" s="68"/>
      <c r="H106" s="68"/>
      <c r="I106" s="68"/>
      <c r="J106" s="68"/>
      <c r="K106" s="52"/>
      <c r="L106" s="53"/>
      <c r="M106" s="28"/>
      <c r="N106" s="26"/>
      <c r="O106" s="26"/>
      <c r="P106" s="26"/>
      <c r="Q106" s="26"/>
      <c r="R106" s="26"/>
    </row>
    <row r="107" spans="1:18" ht="15.75" thickBot="1">
      <c r="A107" s="26"/>
      <c r="B107" s="70" t="s">
        <v>185</v>
      </c>
      <c r="C107" s="71">
        <f>+C105-C106</f>
        <v>100000</v>
      </c>
      <c r="D107" s="71">
        <v>0.5</v>
      </c>
      <c r="E107" s="72">
        <f>+C107*D107</f>
        <v>50000</v>
      </c>
      <c r="F107" s="73"/>
      <c r="G107" s="73"/>
      <c r="H107" s="73"/>
      <c r="I107" s="73"/>
      <c r="J107" s="73"/>
      <c r="K107" s="57"/>
      <c r="L107" s="58"/>
      <c r="M107" s="28"/>
      <c r="N107" s="26"/>
      <c r="O107" s="26"/>
      <c r="P107" s="26"/>
      <c r="Q107" s="26"/>
      <c r="R107" s="26"/>
    </row>
    <row r="108" spans="1:18" ht="15.75" thickBot="1">
      <c r="A108" s="26"/>
      <c r="B108" s="68"/>
      <c r="C108" s="69"/>
      <c r="D108" s="69"/>
      <c r="E108" s="74"/>
      <c r="F108" s="68"/>
      <c r="G108" s="68"/>
      <c r="H108" s="68"/>
      <c r="I108" s="68"/>
      <c r="J108" s="68"/>
      <c r="K108" s="52"/>
      <c r="L108" s="52"/>
      <c r="M108" s="28"/>
      <c r="N108" s="26"/>
      <c r="O108" s="26"/>
      <c r="P108" s="26"/>
      <c r="Q108" s="26"/>
      <c r="R108" s="26"/>
    </row>
    <row r="109" spans="1:18" ht="15">
      <c r="A109" s="26"/>
      <c r="B109" s="64"/>
      <c r="C109" s="75"/>
      <c r="D109" s="75"/>
      <c r="E109" s="65"/>
      <c r="F109" s="65"/>
      <c r="G109" s="65"/>
      <c r="H109" s="65"/>
      <c r="I109" s="65"/>
      <c r="J109" s="65"/>
      <c r="K109" s="48"/>
      <c r="L109" s="49"/>
      <c r="M109" s="28"/>
      <c r="N109" s="26"/>
      <c r="O109" s="26"/>
      <c r="P109" s="26"/>
      <c r="Q109" s="26"/>
      <c r="R109" s="26"/>
    </row>
    <row r="110" spans="1:18" ht="15.75">
      <c r="A110" s="26"/>
      <c r="B110" s="76" t="s">
        <v>187</v>
      </c>
      <c r="C110" s="69" t="s">
        <v>188</v>
      </c>
      <c r="D110" s="69" t="s">
        <v>191</v>
      </c>
      <c r="E110" s="68"/>
      <c r="F110" s="68"/>
      <c r="G110" s="68"/>
      <c r="H110" s="68"/>
      <c r="I110" s="68"/>
      <c r="J110" s="68"/>
      <c r="K110" s="52"/>
      <c r="L110" s="53"/>
      <c r="M110" s="28"/>
      <c r="N110" s="26"/>
      <c r="O110" s="26"/>
      <c r="P110" s="26"/>
      <c r="Q110" s="26"/>
      <c r="R110" s="26"/>
    </row>
    <row r="111" spans="1:18" ht="15.75">
      <c r="A111" s="26"/>
      <c r="B111" s="66"/>
      <c r="C111" s="77" t="s">
        <v>193</v>
      </c>
      <c r="D111" s="77"/>
      <c r="E111" s="77" t="s">
        <v>68</v>
      </c>
      <c r="F111" s="68"/>
      <c r="G111" s="68"/>
      <c r="H111" s="68"/>
      <c r="I111" s="68"/>
      <c r="J111" s="68"/>
      <c r="K111" s="52"/>
      <c r="L111" s="53"/>
      <c r="M111" s="28"/>
      <c r="N111" s="26"/>
      <c r="O111" s="26"/>
      <c r="P111" s="26"/>
      <c r="Q111" s="26"/>
      <c r="R111" s="26"/>
    </row>
    <row r="112" spans="1:18" ht="15">
      <c r="A112" s="26"/>
      <c r="B112" s="66" t="s">
        <v>189</v>
      </c>
      <c r="C112" s="69">
        <v>640000</v>
      </c>
      <c r="D112" s="69">
        <v>0.16</v>
      </c>
      <c r="E112" s="74">
        <f>+C112*D112</f>
        <v>102400</v>
      </c>
      <c r="F112" s="68"/>
      <c r="G112" s="68"/>
      <c r="H112" s="68"/>
      <c r="I112" s="68"/>
      <c r="J112" s="68"/>
      <c r="K112" s="52"/>
      <c r="L112" s="53"/>
      <c r="M112" s="28"/>
      <c r="N112" s="26"/>
      <c r="O112" s="26"/>
      <c r="P112" s="26"/>
      <c r="Q112" s="26"/>
      <c r="R112" s="26"/>
    </row>
    <row r="113" spans="1:18" ht="15">
      <c r="A113" s="26"/>
      <c r="B113" s="66" t="s">
        <v>190</v>
      </c>
      <c r="C113" s="69">
        <v>768000</v>
      </c>
      <c r="D113" s="69">
        <v>0.16</v>
      </c>
      <c r="E113" s="74">
        <f>+C113*D113</f>
        <v>122880</v>
      </c>
      <c r="F113" s="68"/>
      <c r="G113" s="68"/>
      <c r="H113" s="68"/>
      <c r="I113" s="68"/>
      <c r="J113" s="68"/>
      <c r="K113" s="52"/>
      <c r="L113" s="53"/>
      <c r="M113" s="28"/>
      <c r="N113" s="26"/>
      <c r="O113" s="26"/>
      <c r="P113" s="26"/>
      <c r="Q113" s="26"/>
      <c r="R113" s="26"/>
    </row>
    <row r="114" spans="1:18" ht="15">
      <c r="A114" s="26"/>
      <c r="B114" s="66" t="s">
        <v>195</v>
      </c>
      <c r="C114" s="69">
        <f>+C113-C112</f>
        <v>128000</v>
      </c>
      <c r="D114" s="69">
        <v>0.16</v>
      </c>
      <c r="E114" s="74">
        <f>+C114*D114</f>
        <v>20480</v>
      </c>
      <c r="F114" s="68"/>
      <c r="G114" s="68"/>
      <c r="H114" s="68"/>
      <c r="I114" s="68"/>
      <c r="J114" s="68"/>
      <c r="K114" s="52"/>
      <c r="L114" s="53"/>
      <c r="M114" s="28"/>
      <c r="N114" s="26"/>
      <c r="O114" s="26"/>
      <c r="P114" s="26"/>
      <c r="Q114" s="26"/>
      <c r="R114" s="26"/>
    </row>
    <row r="115" spans="1:18" ht="15">
      <c r="A115" s="26"/>
      <c r="B115" s="66"/>
      <c r="C115" s="69"/>
      <c r="D115" s="69"/>
      <c r="E115" s="69"/>
      <c r="F115" s="68"/>
      <c r="G115" s="68"/>
      <c r="H115" s="68"/>
      <c r="I115" s="68"/>
      <c r="J115" s="68"/>
      <c r="K115" s="52"/>
      <c r="L115" s="53"/>
      <c r="M115" s="28"/>
      <c r="N115" s="26"/>
      <c r="O115" s="26"/>
      <c r="P115" s="26"/>
      <c r="Q115" s="26"/>
      <c r="R115" s="26"/>
    </row>
    <row r="116" spans="1:18" ht="15">
      <c r="A116" s="26"/>
      <c r="B116" s="66" t="s">
        <v>187</v>
      </c>
      <c r="C116" s="69" t="s">
        <v>192</v>
      </c>
      <c r="D116" s="69" t="s">
        <v>191</v>
      </c>
      <c r="E116" s="68"/>
      <c r="F116" s="68"/>
      <c r="G116" s="68"/>
      <c r="H116" s="68"/>
      <c r="I116" s="68"/>
      <c r="J116" s="68"/>
      <c r="K116" s="52"/>
      <c r="L116" s="53"/>
      <c r="M116" s="28"/>
      <c r="N116" s="26"/>
      <c r="O116" s="26"/>
      <c r="P116" s="26"/>
      <c r="Q116" s="26"/>
      <c r="R116" s="26"/>
    </row>
    <row r="117" spans="1:18" ht="15.75">
      <c r="A117" s="26"/>
      <c r="B117" s="66"/>
      <c r="C117" s="69"/>
      <c r="D117" s="69"/>
      <c r="E117" s="77" t="s">
        <v>68</v>
      </c>
      <c r="F117" s="68"/>
      <c r="G117" s="68"/>
      <c r="H117" s="68"/>
      <c r="I117" s="68"/>
      <c r="J117" s="68"/>
      <c r="K117" s="52"/>
      <c r="L117" s="53"/>
      <c r="M117" s="28"/>
      <c r="N117" s="26"/>
      <c r="O117" s="26"/>
      <c r="P117" s="26"/>
      <c r="Q117" s="26"/>
      <c r="R117" s="26"/>
    </row>
    <row r="118" spans="1:18" ht="15">
      <c r="A118" s="26"/>
      <c r="B118" s="66" t="s">
        <v>194</v>
      </c>
      <c r="C118" s="69"/>
      <c r="D118" s="69"/>
      <c r="E118" s="69">
        <v>65000</v>
      </c>
      <c r="F118" s="68"/>
      <c r="G118" s="68"/>
      <c r="H118" s="68"/>
      <c r="I118" s="68"/>
      <c r="J118" s="68"/>
      <c r="K118" s="52"/>
      <c r="L118" s="53"/>
      <c r="M118" s="28"/>
      <c r="N118" s="26"/>
      <c r="O118" s="26"/>
      <c r="P118" s="26"/>
      <c r="Q118" s="26"/>
      <c r="R118" s="26"/>
    </row>
    <row r="119" spans="1:18" ht="15">
      <c r="A119" s="26"/>
      <c r="B119" s="66" t="s">
        <v>190</v>
      </c>
      <c r="C119" s="69"/>
      <c r="D119" s="69"/>
      <c r="E119" s="69">
        <v>71500</v>
      </c>
      <c r="F119" s="68"/>
      <c r="G119" s="68"/>
      <c r="H119" s="68"/>
      <c r="I119" s="68"/>
      <c r="J119" s="68"/>
      <c r="K119" s="52"/>
      <c r="L119" s="53"/>
      <c r="M119" s="28"/>
      <c r="N119" s="26"/>
      <c r="O119" s="26"/>
      <c r="P119" s="26"/>
      <c r="Q119" s="26"/>
      <c r="R119" s="26"/>
    </row>
    <row r="120" spans="1:18" ht="15">
      <c r="A120" s="26"/>
      <c r="B120" s="66" t="s">
        <v>195</v>
      </c>
      <c r="C120" s="69"/>
      <c r="D120" s="69"/>
      <c r="E120" s="69">
        <f>+E119-E118</f>
        <v>6500</v>
      </c>
      <c r="F120" s="68"/>
      <c r="G120" s="68"/>
      <c r="H120" s="68"/>
      <c r="I120" s="68"/>
      <c r="J120" s="68"/>
      <c r="K120" s="52"/>
      <c r="L120" s="53"/>
      <c r="M120" s="28"/>
      <c r="N120" s="26"/>
      <c r="O120" s="26"/>
      <c r="P120" s="26"/>
      <c r="Q120" s="26"/>
      <c r="R120" s="26"/>
    </row>
    <row r="121" spans="1:18" ht="15">
      <c r="A121" s="26"/>
      <c r="B121" s="66"/>
      <c r="C121" s="69"/>
      <c r="D121" s="69"/>
      <c r="E121" s="69"/>
      <c r="F121" s="68"/>
      <c r="G121" s="68"/>
      <c r="H121" s="68"/>
      <c r="I121" s="68"/>
      <c r="J121" s="68"/>
      <c r="K121" s="52"/>
      <c r="L121" s="53"/>
      <c r="M121" s="28"/>
      <c r="N121" s="26"/>
      <c r="O121" s="26"/>
      <c r="P121" s="26"/>
      <c r="Q121" s="26"/>
      <c r="R121" s="26"/>
    </row>
    <row r="122" spans="1:18" ht="15">
      <c r="A122" s="26"/>
      <c r="B122" s="66" t="s">
        <v>196</v>
      </c>
      <c r="C122" s="69"/>
      <c r="D122" s="69"/>
      <c r="E122" s="69">
        <f>+E112+E118</f>
        <v>167400</v>
      </c>
      <c r="F122" s="68"/>
      <c r="G122" s="68"/>
      <c r="H122" s="68"/>
      <c r="I122" s="68"/>
      <c r="J122" s="68"/>
      <c r="K122" s="52"/>
      <c r="L122" s="53"/>
      <c r="M122" s="28"/>
      <c r="N122" s="26"/>
      <c r="O122" s="26"/>
      <c r="P122" s="26"/>
      <c r="Q122" s="26"/>
      <c r="R122" s="26"/>
    </row>
    <row r="123" spans="1:18" ht="15">
      <c r="A123" s="26"/>
      <c r="B123" s="66" t="s">
        <v>197</v>
      </c>
      <c r="C123" s="69"/>
      <c r="D123" s="69"/>
      <c r="E123" s="69">
        <f>+E114+E120</f>
        <v>26980</v>
      </c>
      <c r="F123" s="68"/>
      <c r="G123" s="68"/>
      <c r="H123" s="68"/>
      <c r="I123" s="68"/>
      <c r="J123" s="68"/>
      <c r="K123" s="52"/>
      <c r="L123" s="53"/>
      <c r="M123" s="28"/>
      <c r="N123" s="26"/>
      <c r="O123" s="26"/>
      <c r="P123" s="26"/>
      <c r="Q123" s="26"/>
      <c r="R123" s="26"/>
    </row>
    <row r="124" spans="1:18" ht="15.75" thickBot="1">
      <c r="A124" s="26"/>
      <c r="B124" s="70"/>
      <c r="C124" s="71"/>
      <c r="D124" s="71"/>
      <c r="E124" s="71"/>
      <c r="F124" s="73"/>
      <c r="G124" s="73"/>
      <c r="H124" s="73"/>
      <c r="I124" s="73"/>
      <c r="J124" s="73"/>
      <c r="K124" s="57"/>
      <c r="L124" s="58"/>
      <c r="M124" s="28"/>
      <c r="N124" s="26"/>
      <c r="O124" s="26"/>
      <c r="P124" s="26"/>
      <c r="Q124" s="26"/>
      <c r="R124" s="26"/>
    </row>
    <row r="125" spans="1:18" ht="15.75" thickBot="1">
      <c r="A125" s="26"/>
      <c r="B125" s="26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6"/>
      <c r="O125" s="26"/>
      <c r="P125" s="26"/>
      <c r="Q125" s="26"/>
      <c r="R125" s="26"/>
    </row>
    <row r="126" spans="1:18" ht="15">
      <c r="A126" s="26"/>
      <c r="B126" s="47"/>
      <c r="C126" s="48"/>
      <c r="D126" s="48"/>
      <c r="E126" s="48"/>
      <c r="F126" s="48"/>
      <c r="G126" s="48"/>
      <c r="H126" s="48"/>
      <c r="I126" s="48"/>
      <c r="J126" s="48"/>
      <c r="K126" s="48"/>
      <c r="L126" s="49"/>
      <c r="M126" s="28"/>
      <c r="N126" s="26"/>
      <c r="O126" s="26"/>
      <c r="P126" s="26"/>
      <c r="Q126" s="26"/>
      <c r="R126" s="26"/>
    </row>
    <row r="127" spans="1:18" ht="15">
      <c r="A127" s="26"/>
      <c r="B127" s="50"/>
      <c r="C127" s="51">
        <v>1</v>
      </c>
      <c r="D127" s="51">
        <v>0.7</v>
      </c>
      <c r="E127" s="51">
        <v>0.3</v>
      </c>
      <c r="F127" s="52"/>
      <c r="G127" s="52" t="s">
        <v>99</v>
      </c>
      <c r="H127" s="52"/>
      <c r="I127" s="51">
        <f>+E127</f>
        <v>0.3</v>
      </c>
      <c r="J127" s="52"/>
      <c r="K127" s="52" t="s">
        <v>100</v>
      </c>
      <c r="L127" s="53"/>
      <c r="M127" s="28"/>
      <c r="N127" s="26"/>
      <c r="O127" s="26"/>
      <c r="P127" s="26"/>
      <c r="Q127" s="26"/>
      <c r="R127" s="26"/>
    </row>
    <row r="128" spans="1:18" ht="15">
      <c r="A128" s="26"/>
      <c r="B128" s="50" t="s">
        <v>97</v>
      </c>
      <c r="C128" s="52">
        <v>247500</v>
      </c>
      <c r="D128" s="52">
        <f>+C128*D127</f>
        <v>173250</v>
      </c>
      <c r="E128" s="52">
        <f>+C128*E127</f>
        <v>74250</v>
      </c>
      <c r="F128" s="52"/>
      <c r="G128" s="52" t="s">
        <v>101</v>
      </c>
      <c r="H128" s="52">
        <f>+F69</f>
        <v>123766.8</v>
      </c>
      <c r="I128" s="52">
        <v>0</v>
      </c>
      <c r="J128" s="52"/>
      <c r="K128" s="54" t="s">
        <v>97</v>
      </c>
      <c r="L128" s="53">
        <f>+F88</f>
        <v>247500</v>
      </c>
      <c r="M128" s="28"/>
      <c r="N128" s="26"/>
      <c r="O128" s="26"/>
      <c r="P128" s="26"/>
      <c r="Q128" s="26"/>
      <c r="R128" s="26"/>
    </row>
    <row r="129" spans="1:18" ht="15">
      <c r="A129" s="26"/>
      <c r="B129" s="50" t="s">
        <v>102</v>
      </c>
      <c r="C129" s="52">
        <v>50000</v>
      </c>
      <c r="D129" s="52">
        <f>+C129*D127</f>
        <v>35000</v>
      </c>
      <c r="E129" s="52">
        <f>+C129*E127</f>
        <v>15000</v>
      </c>
      <c r="F129" s="52"/>
      <c r="G129" s="52" t="s">
        <v>103</v>
      </c>
      <c r="H129" s="52">
        <f>+C137</f>
        <v>3000</v>
      </c>
      <c r="I129" s="52">
        <v>0</v>
      </c>
      <c r="J129" s="52"/>
      <c r="K129" s="52" t="s">
        <v>104</v>
      </c>
      <c r="L129" s="53">
        <f>+F89</f>
        <v>171671.8</v>
      </c>
      <c r="M129" s="28"/>
      <c r="N129" s="26"/>
      <c r="O129" s="26"/>
      <c r="P129" s="26"/>
      <c r="Q129" s="26"/>
      <c r="R129" s="26"/>
    </row>
    <row r="130" spans="1:18" ht="15">
      <c r="A130" s="26"/>
      <c r="B130" s="50" t="s">
        <v>105</v>
      </c>
      <c r="C130" s="52"/>
      <c r="D130" s="52">
        <f>SUM(D128:D129)</f>
        <v>208250</v>
      </c>
      <c r="E130" s="52">
        <f>SUM(E128:E129)</f>
        <v>89250</v>
      </c>
      <c r="F130" s="52"/>
      <c r="G130" s="52" t="s">
        <v>106</v>
      </c>
      <c r="H130" s="52"/>
      <c r="I130" s="52">
        <v>0</v>
      </c>
      <c r="J130" s="52"/>
      <c r="K130" s="52" t="s">
        <v>106</v>
      </c>
      <c r="L130" s="53">
        <f>+H130</f>
        <v>0</v>
      </c>
      <c r="M130" s="28"/>
      <c r="N130" s="26"/>
      <c r="O130" s="26"/>
      <c r="P130" s="26"/>
      <c r="Q130" s="26"/>
      <c r="R130" s="26"/>
    </row>
    <row r="131" spans="1:18" ht="15">
      <c r="A131" s="26"/>
      <c r="B131" s="50" t="s">
        <v>107</v>
      </c>
      <c r="C131" s="52"/>
      <c r="D131" s="52">
        <f>+C80</f>
        <v>216272</v>
      </c>
      <c r="E131" s="52"/>
      <c r="F131" s="52"/>
      <c r="G131" s="52"/>
      <c r="H131" s="52">
        <f>SUM(H128:H130)</f>
        <v>126766.8</v>
      </c>
      <c r="I131" s="55">
        <f>+H131*I127</f>
        <v>38030.04</v>
      </c>
      <c r="J131" s="52"/>
      <c r="K131" s="52"/>
      <c r="L131" s="53">
        <f>SUM(L128:L130)</f>
        <v>419171.8</v>
      </c>
      <c r="M131" s="28"/>
      <c r="N131" s="26"/>
      <c r="O131" s="26"/>
      <c r="P131" s="26"/>
      <c r="Q131" s="26"/>
      <c r="R131" s="26"/>
    </row>
    <row r="132" spans="1:18" ht="15">
      <c r="A132" s="26"/>
      <c r="B132" s="50"/>
      <c r="C132" s="52"/>
      <c r="D132" s="52">
        <f>+D130-D131</f>
        <v>-8022</v>
      </c>
      <c r="E132" s="52"/>
      <c r="F132" s="52"/>
      <c r="G132" s="52"/>
      <c r="H132" s="52"/>
      <c r="I132" s="52"/>
      <c r="J132" s="52"/>
      <c r="K132" s="54"/>
      <c r="L132" s="53">
        <f>+L131*I127</f>
        <v>125751.54</v>
      </c>
      <c r="M132" s="26">
        <v>0</v>
      </c>
      <c r="N132" s="26"/>
      <c r="O132" s="26"/>
      <c r="P132" s="26"/>
      <c r="Q132" s="26"/>
      <c r="R132" s="26"/>
    </row>
    <row r="133" spans="1:18" ht="15.75" thickBot="1">
      <c r="A133" s="26"/>
      <c r="B133" s="56"/>
      <c r="C133" s="57"/>
      <c r="D133" s="57"/>
      <c r="E133" s="57"/>
      <c r="F133" s="57"/>
      <c r="G133" s="57"/>
      <c r="H133" s="57"/>
      <c r="I133" s="57"/>
      <c r="J133" s="57"/>
      <c r="K133" s="57"/>
      <c r="L133" s="58"/>
      <c r="M133" s="28"/>
      <c r="N133" s="26"/>
      <c r="O133" s="26"/>
      <c r="P133" s="26"/>
      <c r="Q133" s="26"/>
      <c r="R133" s="26"/>
    </row>
    <row r="134" spans="1:18" ht="15">
      <c r="A134" s="26"/>
      <c r="B134" s="54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28"/>
      <c r="N134" s="26"/>
      <c r="O134" s="26"/>
      <c r="P134" s="26"/>
      <c r="Q134" s="26"/>
      <c r="R134" s="26"/>
    </row>
    <row r="135" spans="1:18" ht="15">
      <c r="A135" s="26"/>
      <c r="B135" s="54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28"/>
      <c r="N135" s="26"/>
      <c r="O135" s="26"/>
      <c r="P135" s="26"/>
      <c r="Q135" s="26"/>
      <c r="R135" s="26"/>
    </row>
    <row r="136" spans="1:18" ht="15">
      <c r="A136" s="26"/>
      <c r="B136" s="26" t="s">
        <v>108</v>
      </c>
      <c r="C136" s="59"/>
      <c r="D136" s="59"/>
      <c r="E136" s="59"/>
      <c r="F136" s="28"/>
      <c r="G136" s="28"/>
      <c r="H136" s="28"/>
      <c r="I136" s="28"/>
      <c r="J136" s="28"/>
      <c r="K136" s="28"/>
      <c r="L136" s="28"/>
      <c r="M136" s="28"/>
      <c r="N136" s="26"/>
      <c r="O136" s="26"/>
      <c r="P136" s="26"/>
      <c r="Q136" s="26"/>
      <c r="R136" s="26"/>
    </row>
    <row r="137" spans="1:18" ht="15">
      <c r="A137" s="26"/>
      <c r="B137" s="26" t="s">
        <v>109</v>
      </c>
      <c r="C137" s="28">
        <v>3000</v>
      </c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6"/>
      <c r="O137" s="26"/>
      <c r="P137" s="26"/>
      <c r="Q137" s="26"/>
      <c r="R137" s="26"/>
    </row>
    <row r="138" spans="1:18" ht="15">
      <c r="A138" s="26"/>
      <c r="B138" s="26" t="s">
        <v>110</v>
      </c>
      <c r="C138" s="28">
        <v>2600</v>
      </c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6"/>
      <c r="O138" s="26"/>
      <c r="P138" s="26"/>
      <c r="Q138" s="26"/>
      <c r="R138" s="26"/>
    </row>
    <row r="139" spans="1:18" ht="15">
      <c r="A139" s="26"/>
      <c r="B139" s="26" t="s">
        <v>111</v>
      </c>
      <c r="C139" s="28">
        <v>8245</v>
      </c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6"/>
      <c r="O139" s="26"/>
      <c r="P139" s="26"/>
      <c r="Q139" s="26"/>
      <c r="R139" s="26"/>
    </row>
    <row r="140" spans="1:18" ht="15">
      <c r="A140" s="26"/>
      <c r="B140" s="26" t="s">
        <v>112</v>
      </c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6"/>
      <c r="O140" s="26"/>
      <c r="P140" s="26"/>
      <c r="Q140" s="26"/>
      <c r="R140" s="26"/>
    </row>
    <row r="141" spans="1:18" ht="15">
      <c r="A141" s="26"/>
      <c r="B141" s="26" t="s">
        <v>113</v>
      </c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6"/>
      <c r="O141" s="26"/>
      <c r="P141" s="26"/>
      <c r="Q141" s="26"/>
      <c r="R141" s="26"/>
    </row>
    <row r="142" spans="1:18" ht="15">
      <c r="A142" s="26"/>
      <c r="B142" s="26" t="s">
        <v>114</v>
      </c>
      <c r="C142" s="28">
        <v>40000</v>
      </c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6"/>
      <c r="O142" s="26"/>
      <c r="P142" s="26"/>
      <c r="Q142" s="26"/>
      <c r="R142" s="26"/>
    </row>
    <row r="143" spans="1:18" ht="15">
      <c r="A143" s="26"/>
      <c r="B143" s="26" t="s">
        <v>115</v>
      </c>
      <c r="C143" s="28">
        <v>16000</v>
      </c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6"/>
      <c r="O143" s="26"/>
      <c r="P143" s="26"/>
      <c r="Q143" s="26"/>
      <c r="R143" s="26"/>
    </row>
    <row r="144" spans="1:18" ht="15">
      <c r="A144" s="26"/>
      <c r="B144" s="26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6"/>
      <c r="O144" s="26"/>
      <c r="P144" s="26"/>
      <c r="Q144" s="26"/>
      <c r="R144" s="26"/>
    </row>
    <row r="145" spans="1:18" ht="15">
      <c r="A145" s="26"/>
      <c r="B145" s="26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6"/>
      <c r="O145" s="26"/>
      <c r="P145" s="26"/>
      <c r="Q145" s="26"/>
      <c r="R145" s="26"/>
    </row>
    <row r="146" spans="1:18" ht="15">
      <c r="A146" s="26"/>
      <c r="B146" s="26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6"/>
      <c r="O146" s="26"/>
      <c r="P146" s="26"/>
      <c r="Q146" s="26"/>
      <c r="R146" s="26"/>
    </row>
    <row r="147" spans="1:18" ht="15">
      <c r="A147" s="26"/>
      <c r="B147" s="17"/>
      <c r="C147" s="17"/>
      <c r="D147" s="17"/>
      <c r="E147" s="17"/>
      <c r="F147" s="28"/>
      <c r="G147" s="28"/>
      <c r="H147" s="28"/>
      <c r="I147" s="28"/>
      <c r="J147" s="28"/>
      <c r="K147" s="28"/>
      <c r="L147" s="28"/>
      <c r="M147" s="28"/>
      <c r="N147" s="26"/>
      <c r="O147" s="26"/>
      <c r="P147" s="26"/>
      <c r="Q147" s="26"/>
      <c r="R147" s="26"/>
    </row>
    <row r="148" spans="1:18" ht="15">
      <c r="A148" s="26"/>
      <c r="B148" s="60" t="s">
        <v>128</v>
      </c>
      <c r="C148" s="60"/>
      <c r="D148" s="60"/>
      <c r="E148" s="17"/>
      <c r="F148" s="28"/>
      <c r="G148" s="28"/>
      <c r="H148" s="28"/>
      <c r="I148" s="28"/>
      <c r="J148" s="28"/>
      <c r="K148" s="28"/>
      <c r="L148" s="28"/>
      <c r="M148" s="28"/>
      <c r="N148" s="26"/>
      <c r="O148" s="26"/>
      <c r="P148" s="26"/>
      <c r="Q148" s="26"/>
      <c r="R148" s="26"/>
    </row>
    <row r="149" spans="1:18" ht="15">
      <c r="A149" s="26"/>
      <c r="B149" s="60" t="s">
        <v>129</v>
      </c>
      <c r="C149" s="60"/>
      <c r="D149" s="60"/>
      <c r="E149" s="17"/>
      <c r="F149" s="28"/>
      <c r="G149" s="28"/>
      <c r="H149" s="28"/>
      <c r="I149" s="28"/>
      <c r="J149" s="28"/>
      <c r="K149" s="28"/>
      <c r="L149" s="28"/>
      <c r="M149" s="28"/>
      <c r="N149" s="26"/>
      <c r="O149" s="26"/>
      <c r="P149" s="26"/>
      <c r="Q149" s="26"/>
      <c r="R149" s="26"/>
    </row>
    <row r="150" spans="1:18" ht="15">
      <c r="A150" s="26"/>
      <c r="B150" s="60" t="s">
        <v>130</v>
      </c>
      <c r="C150" s="60"/>
      <c r="D150" s="60"/>
      <c r="E150" s="17"/>
      <c r="F150" s="28"/>
      <c r="G150" s="28"/>
      <c r="H150" s="28"/>
      <c r="I150" s="28"/>
      <c r="J150" s="28"/>
      <c r="K150" s="28"/>
      <c r="L150" s="28"/>
      <c r="M150" s="28"/>
      <c r="N150" s="26"/>
      <c r="O150" s="26"/>
      <c r="P150" s="26"/>
      <c r="Q150" s="26"/>
      <c r="R150" s="26"/>
    </row>
    <row r="151" spans="1:18" ht="15">
      <c r="A151" s="26"/>
      <c r="B151" s="60" t="s">
        <v>135</v>
      </c>
      <c r="C151" s="60"/>
      <c r="D151" s="60"/>
      <c r="E151" s="17"/>
      <c r="F151" s="28"/>
      <c r="G151" s="28"/>
      <c r="H151" s="28"/>
      <c r="I151" s="28"/>
      <c r="J151" s="28"/>
      <c r="K151" s="28"/>
      <c r="L151" s="28"/>
      <c r="M151" s="28"/>
      <c r="N151" s="26"/>
      <c r="O151" s="26"/>
      <c r="P151" s="26"/>
      <c r="Q151" s="26"/>
      <c r="R151" s="26"/>
    </row>
    <row r="152" spans="1:18" ht="15">
      <c r="A152" s="26"/>
      <c r="B152" s="17" t="s">
        <v>77</v>
      </c>
      <c r="C152" s="17"/>
      <c r="D152" s="17">
        <v>1348310</v>
      </c>
      <c r="E152" s="17"/>
      <c r="F152" s="28"/>
      <c r="G152" s="28"/>
      <c r="H152" s="28"/>
      <c r="I152" s="28"/>
      <c r="J152" s="28"/>
      <c r="K152" s="28"/>
      <c r="L152" s="28"/>
      <c r="M152" s="28"/>
      <c r="N152" s="26"/>
      <c r="O152" s="26"/>
      <c r="P152" s="26"/>
      <c r="Q152" s="26"/>
      <c r="R152" s="26"/>
    </row>
    <row r="153" spans="1:18" ht="15">
      <c r="A153" s="26"/>
      <c r="B153" s="17" t="s">
        <v>131</v>
      </c>
      <c r="C153" s="17"/>
      <c r="D153" s="17">
        <v>-745182.2</v>
      </c>
      <c r="E153" s="17"/>
      <c r="F153" s="28"/>
      <c r="G153" s="28"/>
      <c r="H153" s="28"/>
      <c r="I153" s="28"/>
      <c r="J153" s="28"/>
      <c r="K153" s="28"/>
      <c r="L153" s="28"/>
      <c r="M153" s="28"/>
      <c r="N153" s="26"/>
      <c r="O153" s="26"/>
      <c r="P153" s="26"/>
      <c r="Q153" s="26"/>
      <c r="R153" s="26"/>
    </row>
    <row r="154" spans="2:5" ht="15">
      <c r="B154" s="18" t="s">
        <v>132</v>
      </c>
      <c r="C154" s="18"/>
      <c r="D154" s="18">
        <f>SUM(D152:D153)</f>
        <v>603127.8</v>
      </c>
      <c r="E154" s="18"/>
    </row>
    <row r="155" spans="2:5" ht="15">
      <c r="B155" s="18" t="s">
        <v>80</v>
      </c>
      <c r="C155" s="18"/>
      <c r="D155" s="18">
        <v>306951</v>
      </c>
      <c r="E155" s="18"/>
    </row>
    <row r="156" spans="2:5" ht="15">
      <c r="B156" s="18"/>
      <c r="C156" s="18"/>
      <c r="D156" s="18"/>
      <c r="E156" s="18"/>
    </row>
    <row r="157" spans="2:5" ht="15">
      <c r="B157" s="18" t="s">
        <v>72</v>
      </c>
      <c r="C157" s="18"/>
      <c r="D157" s="18">
        <v>36560.01</v>
      </c>
      <c r="E157" s="18"/>
    </row>
    <row r="158" spans="2:5" ht="15">
      <c r="B158" s="18" t="s">
        <v>133</v>
      </c>
      <c r="C158" s="18"/>
      <c r="D158" s="18">
        <f>+D154-D155-D157</f>
        <v>259616.79000000004</v>
      </c>
      <c r="E158" s="18"/>
    </row>
    <row r="159" spans="2:5" ht="15">
      <c r="B159" s="18"/>
      <c r="C159" s="18"/>
      <c r="D159" s="18"/>
      <c r="E159" s="18"/>
    </row>
    <row r="160" spans="2:5" ht="15">
      <c r="B160" s="18"/>
      <c r="C160" s="18"/>
      <c r="D160" s="18"/>
      <c r="E160" s="18"/>
    </row>
    <row r="161" spans="2:5" ht="15">
      <c r="B161" s="79" t="s">
        <v>128</v>
      </c>
      <c r="C161" s="79"/>
      <c r="D161" s="79"/>
      <c r="E161" s="18"/>
    </row>
    <row r="162" spans="2:5" ht="15">
      <c r="B162" s="79" t="s">
        <v>134</v>
      </c>
      <c r="C162" s="79"/>
      <c r="D162" s="79"/>
      <c r="E162" s="18"/>
    </row>
    <row r="163" spans="2:5" ht="15">
      <c r="B163" s="79" t="s">
        <v>130</v>
      </c>
      <c r="C163" s="79"/>
      <c r="D163" s="79"/>
      <c r="E163" s="18"/>
    </row>
    <row r="164" spans="2:5" ht="15">
      <c r="B164" s="78" t="s">
        <v>135</v>
      </c>
      <c r="C164" s="78"/>
      <c r="D164" s="78"/>
      <c r="E164" s="18"/>
    </row>
    <row r="165" spans="2:5" ht="15">
      <c r="B165" s="18"/>
      <c r="C165" s="18"/>
      <c r="D165" s="18"/>
      <c r="E165" s="18"/>
    </row>
    <row r="166" spans="2:5" ht="15">
      <c r="B166" s="18" t="s">
        <v>86</v>
      </c>
      <c r="C166" s="18"/>
      <c r="D166" s="18">
        <v>62774</v>
      </c>
      <c r="E166" s="18"/>
    </row>
    <row r="167" spans="2:5" ht="15">
      <c r="B167" s="18" t="s">
        <v>136</v>
      </c>
      <c r="C167" s="18"/>
      <c r="D167" s="18">
        <v>3993.5</v>
      </c>
      <c r="E167" s="18"/>
    </row>
    <row r="168" spans="2:5" ht="15">
      <c r="B168" s="18" t="s">
        <v>137</v>
      </c>
      <c r="C168" s="18"/>
      <c r="D168" s="18">
        <v>259616.79</v>
      </c>
      <c r="E168" s="18"/>
    </row>
    <row r="169" spans="2:5" ht="15">
      <c r="B169" s="18" t="s">
        <v>88</v>
      </c>
      <c r="C169" s="18"/>
      <c r="D169" s="18">
        <v>-46200</v>
      </c>
      <c r="E169" s="18"/>
    </row>
    <row r="170" spans="2:5" ht="15">
      <c r="B170" s="18" t="s">
        <v>89</v>
      </c>
      <c r="C170" s="18"/>
      <c r="D170" s="18">
        <f>SUM(D166:D169)</f>
        <v>280184.29000000004</v>
      </c>
      <c r="E170" s="18"/>
    </row>
    <row r="171" spans="2:5" ht="15">
      <c r="B171" s="18"/>
      <c r="C171" s="18"/>
      <c r="D171" s="18"/>
      <c r="E171" s="18"/>
    </row>
    <row r="172" spans="2:5" ht="15">
      <c r="B172" s="18"/>
      <c r="C172" s="18"/>
      <c r="D172" s="18"/>
      <c r="E172" s="18"/>
    </row>
    <row r="173" spans="2:5" ht="15">
      <c r="B173" s="79" t="s">
        <v>128</v>
      </c>
      <c r="C173" s="79"/>
      <c r="D173" s="79"/>
      <c r="E173" s="18"/>
    </row>
    <row r="174" spans="2:5" ht="15">
      <c r="B174" s="79" t="s">
        <v>138</v>
      </c>
      <c r="C174" s="79"/>
      <c r="D174" s="79"/>
      <c r="E174" s="18"/>
    </row>
    <row r="175" spans="2:5" ht="15">
      <c r="B175" s="79" t="s">
        <v>139</v>
      </c>
      <c r="C175" s="79"/>
      <c r="D175" s="79"/>
      <c r="E175" s="18"/>
    </row>
    <row r="176" spans="2:5" ht="15">
      <c r="B176" s="78" t="s">
        <v>135</v>
      </c>
      <c r="C176" s="78"/>
      <c r="D176" s="78"/>
      <c r="E176" s="18"/>
    </row>
    <row r="177" spans="2:5" ht="15">
      <c r="B177" s="18"/>
      <c r="C177" s="18"/>
      <c r="D177" s="18"/>
      <c r="E177" s="18"/>
    </row>
    <row r="178" spans="2:5" ht="15">
      <c r="B178" s="18" t="s">
        <v>140</v>
      </c>
      <c r="C178" s="18"/>
      <c r="D178" s="18"/>
      <c r="E178" s="18"/>
    </row>
    <row r="179" spans="2:5" ht="15">
      <c r="B179" s="18" t="s">
        <v>141</v>
      </c>
      <c r="C179" s="18"/>
      <c r="D179" s="18">
        <f>SUM(C180:C181)</f>
        <v>291822</v>
      </c>
      <c r="E179" s="18"/>
    </row>
    <row r="180" spans="2:5" ht="15">
      <c r="B180" s="18" t="s">
        <v>60</v>
      </c>
      <c r="C180" s="18">
        <v>283800</v>
      </c>
      <c r="D180" s="18"/>
      <c r="E180" s="18"/>
    </row>
    <row r="181" spans="2:5" ht="15">
      <c r="B181" s="18" t="s">
        <v>142</v>
      </c>
      <c r="C181" s="18">
        <v>8022</v>
      </c>
      <c r="D181" s="18"/>
      <c r="E181" s="18"/>
    </row>
    <row r="182" spans="2:5" ht="15">
      <c r="B182" s="18" t="s">
        <v>143</v>
      </c>
      <c r="C182" s="18"/>
      <c r="D182" s="18">
        <f>SUM(C183:C186)</f>
        <v>1114953.04</v>
      </c>
      <c r="E182" s="18"/>
    </row>
    <row r="183" spans="2:5" ht="15">
      <c r="B183" s="18" t="s">
        <v>93</v>
      </c>
      <c r="C183" s="18">
        <v>103366</v>
      </c>
      <c r="D183" s="18"/>
      <c r="E183" s="18"/>
    </row>
    <row r="184" spans="2:5" ht="15">
      <c r="B184" s="18" t="s">
        <v>117</v>
      </c>
      <c r="C184" s="18">
        <v>393266.72</v>
      </c>
      <c r="D184" s="18"/>
      <c r="E184" s="18"/>
    </row>
    <row r="185" spans="2:5" ht="15">
      <c r="B185" s="18" t="s">
        <v>92</v>
      </c>
      <c r="C185" s="18">
        <v>65112</v>
      </c>
      <c r="D185" s="18"/>
      <c r="E185" s="18"/>
    </row>
    <row r="186" spans="2:5" ht="15">
      <c r="B186" s="18" t="s">
        <v>144</v>
      </c>
      <c r="C186" s="18">
        <v>553208.32</v>
      </c>
      <c r="D186" s="18"/>
      <c r="E186" s="18"/>
    </row>
    <row r="187" spans="2:5" ht="15">
      <c r="B187" s="18" t="s">
        <v>145</v>
      </c>
      <c r="C187" s="18"/>
      <c r="D187" s="18">
        <f>SUM(D179:D186)</f>
        <v>1406775.04</v>
      </c>
      <c r="E187" s="18"/>
    </row>
    <row r="188" spans="2:5" ht="15">
      <c r="B188" s="18"/>
      <c r="C188" s="18"/>
      <c r="D188" s="18"/>
      <c r="E188" s="18"/>
    </row>
    <row r="189" spans="2:5" ht="15">
      <c r="B189" s="18" t="s">
        <v>146</v>
      </c>
      <c r="C189" s="18"/>
      <c r="D189" s="18"/>
      <c r="E189" s="18"/>
    </row>
    <row r="190" spans="2:5" ht="15">
      <c r="B190" s="18" t="s">
        <v>97</v>
      </c>
      <c r="C190" s="18"/>
      <c r="D190" s="18">
        <f>SUM(C191:C193)</f>
        <v>1021699.44</v>
      </c>
      <c r="E190" s="18"/>
    </row>
    <row r="191" spans="2:5" ht="15">
      <c r="B191" s="18" t="s">
        <v>97</v>
      </c>
      <c r="C191" s="18">
        <v>840000</v>
      </c>
      <c r="D191" s="18"/>
      <c r="E191" s="18"/>
    </row>
    <row r="192" spans="2:5" ht="15">
      <c r="B192" s="18" t="s">
        <v>98</v>
      </c>
      <c r="C192" s="18">
        <v>280184.26</v>
      </c>
      <c r="D192" s="18"/>
      <c r="E192" s="18"/>
    </row>
    <row r="193" spans="2:5" ht="15">
      <c r="B193" s="18" t="s">
        <v>66</v>
      </c>
      <c r="C193" s="18">
        <v>-98484.82</v>
      </c>
      <c r="D193" s="18"/>
      <c r="E193" s="18"/>
    </row>
    <row r="194" spans="2:5" ht="15">
      <c r="B194" s="18" t="s">
        <v>72</v>
      </c>
      <c r="C194" s="18"/>
      <c r="D194" s="18">
        <v>82193.76</v>
      </c>
      <c r="E194" s="18"/>
    </row>
    <row r="195" spans="2:5" ht="15">
      <c r="B195" s="18" t="s">
        <v>147</v>
      </c>
      <c r="C195" s="18"/>
      <c r="D195" s="18">
        <f>SUM(C196:C199)</f>
        <v>190068</v>
      </c>
      <c r="E195" s="18"/>
    </row>
    <row r="196" spans="2:5" ht="15">
      <c r="B196" s="18" t="s">
        <v>122</v>
      </c>
      <c r="C196" s="18">
        <v>48000</v>
      </c>
      <c r="D196" s="18"/>
      <c r="E196" s="18"/>
    </row>
    <row r="197" spans="2:5" ht="15">
      <c r="B197" s="18" t="s">
        <v>123</v>
      </c>
      <c r="C197" s="18">
        <v>120280</v>
      </c>
      <c r="D197" s="18"/>
      <c r="E197" s="18"/>
    </row>
    <row r="198" spans="2:5" ht="15">
      <c r="B198" s="18" t="s">
        <v>198</v>
      </c>
      <c r="C198" s="18">
        <v>21788</v>
      </c>
      <c r="D198" s="18"/>
      <c r="E198" s="18"/>
    </row>
    <row r="199" spans="2:5" ht="15">
      <c r="B199" s="18"/>
      <c r="C199" s="18"/>
      <c r="D199" s="18"/>
      <c r="E199" s="18"/>
    </row>
    <row r="200" spans="2:5" ht="15">
      <c r="B200" s="18" t="s">
        <v>148</v>
      </c>
      <c r="C200" s="18"/>
      <c r="D200" s="18">
        <f>SUM(C201:C202)</f>
        <v>112813.84</v>
      </c>
      <c r="E200" s="18"/>
    </row>
    <row r="201" spans="2:5" ht="15">
      <c r="B201" s="18" t="s">
        <v>120</v>
      </c>
      <c r="C201" s="18">
        <v>94973.84</v>
      </c>
      <c r="D201" s="18"/>
      <c r="E201" s="18"/>
    </row>
    <row r="202" spans="2:5" ht="15">
      <c r="B202" s="18" t="s">
        <v>149</v>
      </c>
      <c r="C202" s="18">
        <v>17840</v>
      </c>
      <c r="D202" s="18"/>
      <c r="E202" s="18"/>
    </row>
    <row r="203" spans="2:5" ht="15">
      <c r="B203" s="18" t="s">
        <v>150</v>
      </c>
      <c r="C203" s="18"/>
      <c r="D203" s="18">
        <f>SUM(D190:D202)</f>
        <v>1406775.04</v>
      </c>
      <c r="E203" s="18"/>
    </row>
    <row r="204" spans="2:5" ht="15">
      <c r="B204" s="18"/>
      <c r="C204" s="18"/>
      <c r="D204" s="18">
        <f>+D203-D187</f>
        <v>0</v>
      </c>
      <c r="E204" s="18"/>
    </row>
    <row r="205" spans="2:5" ht="15">
      <c r="B205" s="18"/>
      <c r="C205" s="18"/>
      <c r="D205" s="18"/>
      <c r="E205" s="18"/>
    </row>
    <row r="206" spans="2:5" ht="15">
      <c r="B206" s="18"/>
      <c r="C206" s="18"/>
      <c r="D206" s="18"/>
      <c r="E206" s="18"/>
    </row>
    <row r="207" spans="2:5" ht="15">
      <c r="B207" s="18"/>
      <c r="C207" s="18"/>
      <c r="D207" s="18"/>
      <c r="E207" s="18"/>
    </row>
    <row r="208" spans="2:5" ht="15">
      <c r="B208" s="18"/>
      <c r="C208" s="18"/>
      <c r="D208" s="18"/>
      <c r="E208" s="18"/>
    </row>
    <row r="209" spans="2:5" ht="15">
      <c r="B209" s="18"/>
      <c r="C209" s="18"/>
      <c r="D209" s="18"/>
      <c r="E209" s="18"/>
    </row>
    <row r="210" spans="2:5" ht="15">
      <c r="B210" s="18"/>
      <c r="C210" s="18"/>
      <c r="D210" s="18"/>
      <c r="E210" s="18"/>
    </row>
    <row r="211" spans="2:5" ht="15">
      <c r="B211" s="18"/>
      <c r="C211" s="18"/>
      <c r="D211" s="18"/>
      <c r="E211" s="18"/>
    </row>
    <row r="212" spans="2:5" ht="15">
      <c r="B212" s="18"/>
      <c r="C212" s="18"/>
      <c r="D212" s="18"/>
      <c r="E212" s="18"/>
    </row>
    <row r="213" spans="2:5" ht="15">
      <c r="B213" s="18"/>
      <c r="C213" s="18"/>
      <c r="D213" s="18"/>
      <c r="E213" s="18"/>
    </row>
    <row r="214" spans="2:5" ht="15">
      <c r="B214" s="18"/>
      <c r="C214" s="18"/>
      <c r="D214" s="18"/>
      <c r="E214" s="18"/>
    </row>
    <row r="215" spans="2:5" ht="15">
      <c r="B215" s="18"/>
      <c r="C215" s="18"/>
      <c r="D215" s="18"/>
      <c r="E215" s="18"/>
    </row>
    <row r="216" spans="2:5" ht="15">
      <c r="B216" s="18"/>
      <c r="C216" s="18"/>
      <c r="D216" s="18"/>
      <c r="E216" s="18"/>
    </row>
  </sheetData>
  <mergeCells count="8">
    <mergeCell ref="B173:D173"/>
    <mergeCell ref="B174:D174"/>
    <mergeCell ref="B175:D175"/>
    <mergeCell ref="B176:D176"/>
    <mergeCell ref="B162:D162"/>
    <mergeCell ref="B161:D161"/>
    <mergeCell ref="B163:D163"/>
    <mergeCell ref="B164:D164"/>
  </mergeCells>
  <printOptions horizontalCentered="1" verticalCentered="1"/>
  <pageMargins left="0.75" right="0.75" top="1" bottom="1" header="0" footer="0"/>
  <pageSetup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6"/>
  <sheetViews>
    <sheetView workbookViewId="0" topLeftCell="A1">
      <selection activeCell="B25" sqref="B25"/>
    </sheetView>
  </sheetViews>
  <sheetFormatPr defaultColWidth="11.421875" defaultRowHeight="12.75"/>
  <cols>
    <col min="1" max="1" width="11.421875" style="3" customWidth="1"/>
    <col min="2" max="2" width="57.7109375" style="3" customWidth="1"/>
    <col min="3" max="3" width="18.28125" style="3" hidden="1" customWidth="1"/>
    <col min="4" max="4" width="16.7109375" style="3" hidden="1" customWidth="1"/>
    <col min="5" max="5" width="11.57421875" style="3" hidden="1" customWidth="1"/>
    <col min="6" max="6" width="18.421875" style="3" bestFit="1" customWidth="1"/>
    <col min="7" max="7" width="14.421875" style="3" bestFit="1" customWidth="1"/>
    <col min="8" max="16384" width="11.421875" style="3" customWidth="1"/>
  </cols>
  <sheetData>
    <row r="1" spans="2:4" ht="15.75">
      <c r="B1" s="11" t="s">
        <v>0</v>
      </c>
      <c r="C1" s="11"/>
      <c r="D1" s="2"/>
    </row>
    <row r="2" spans="2:4" ht="15.75">
      <c r="B2" s="11" t="s">
        <v>1</v>
      </c>
      <c r="C2" s="11"/>
      <c r="D2" s="2"/>
    </row>
    <row r="3" spans="2:4" ht="15.75">
      <c r="B3" s="11" t="s">
        <v>2</v>
      </c>
      <c r="C3" s="11"/>
      <c r="D3" s="2"/>
    </row>
    <row r="4" spans="2:4" ht="15.75">
      <c r="B4" s="11" t="s">
        <v>200</v>
      </c>
      <c r="C4" s="11"/>
      <c r="D4" s="2"/>
    </row>
    <row r="5" spans="2:6" ht="15.75">
      <c r="B5" s="11"/>
      <c r="C5" s="11"/>
      <c r="D5" s="2"/>
      <c r="F5" s="2"/>
    </row>
    <row r="6" spans="2:4" ht="15">
      <c r="B6" s="2" t="s">
        <v>201</v>
      </c>
      <c r="C6" s="2"/>
      <c r="D6" s="2"/>
    </row>
    <row r="8" ht="14.25">
      <c r="B8" s="3" t="s">
        <v>202</v>
      </c>
    </row>
    <row r="9" ht="14.25">
      <c r="B9" s="3" t="s">
        <v>203</v>
      </c>
    </row>
    <row r="12" spans="2:7" ht="15">
      <c r="B12" s="4" t="s">
        <v>4</v>
      </c>
      <c r="C12" s="4" t="s">
        <v>5</v>
      </c>
      <c r="D12" s="4" t="s">
        <v>5</v>
      </c>
      <c r="F12" s="4" t="s">
        <v>5</v>
      </c>
      <c r="G12" s="4" t="s">
        <v>5</v>
      </c>
    </row>
    <row r="13" spans="5:8" ht="14.25">
      <c r="E13" s="5"/>
      <c r="F13" s="5"/>
      <c r="G13" s="5"/>
      <c r="H13" s="5"/>
    </row>
    <row r="14" spans="5:8" ht="14.25">
      <c r="E14" s="5"/>
      <c r="F14" s="5"/>
      <c r="G14" s="5"/>
      <c r="H14" s="5"/>
    </row>
    <row r="15" spans="2:8" ht="14.25">
      <c r="B15" s="3" t="s">
        <v>204</v>
      </c>
      <c r="C15" s="5"/>
      <c r="D15" s="5">
        <v>71500</v>
      </c>
      <c r="E15" s="5">
        <v>1.2</v>
      </c>
      <c r="F15" s="5">
        <v>0</v>
      </c>
      <c r="G15" s="5">
        <v>85800</v>
      </c>
      <c r="H15" s="5"/>
    </row>
    <row r="16" spans="2:8" ht="14.25">
      <c r="B16" s="3" t="s">
        <v>7</v>
      </c>
      <c r="C16" s="6">
        <v>300000</v>
      </c>
      <c r="D16" s="7"/>
      <c r="E16" s="5">
        <v>1.2</v>
      </c>
      <c r="F16" s="5">
        <v>350000</v>
      </c>
      <c r="G16" s="5">
        <v>0</v>
      </c>
      <c r="H16" s="5"/>
    </row>
    <row r="17" spans="2:8" ht="14.25">
      <c r="B17" s="3" t="s">
        <v>205</v>
      </c>
      <c r="C17" s="5">
        <v>105600</v>
      </c>
      <c r="D17" s="7"/>
      <c r="E17" s="5">
        <v>1.2</v>
      </c>
      <c r="F17" s="5">
        <v>126720</v>
      </c>
      <c r="G17" s="5">
        <v>0</v>
      </c>
      <c r="H17" s="5"/>
    </row>
    <row r="18" spans="2:8" ht="14.25">
      <c r="B18" s="3" t="s">
        <v>9</v>
      </c>
      <c r="C18" s="5">
        <v>573302</v>
      </c>
      <c r="D18" s="5">
        <v>461480</v>
      </c>
      <c r="E18" s="5">
        <v>1.2</v>
      </c>
      <c r="F18" s="5">
        <v>677962.4</v>
      </c>
      <c r="G18" s="5">
        <v>653776</v>
      </c>
      <c r="H18" s="5"/>
    </row>
    <row r="19" spans="2:8" ht="14.25">
      <c r="B19" s="3" t="s">
        <v>10</v>
      </c>
      <c r="C19" s="5">
        <v>548000</v>
      </c>
      <c r="D19" s="5">
        <v>200000</v>
      </c>
      <c r="E19" s="5">
        <v>1.2</v>
      </c>
      <c r="F19" s="5">
        <v>657600</v>
      </c>
      <c r="G19" s="5">
        <v>240000</v>
      </c>
      <c r="H19" s="5"/>
    </row>
    <row r="20" spans="2:8" ht="14.25">
      <c r="B20" s="3" t="s">
        <v>11</v>
      </c>
      <c r="C20" s="5">
        <v>495000</v>
      </c>
      <c r="D20" s="5">
        <v>840000</v>
      </c>
      <c r="E20" s="5">
        <v>1.2</v>
      </c>
      <c r="F20" s="5">
        <v>594000</v>
      </c>
      <c r="G20" s="5">
        <v>1008000</v>
      </c>
      <c r="H20" s="5"/>
    </row>
    <row r="21" spans="2:8" ht="14.25">
      <c r="B21" s="3" t="s">
        <v>206</v>
      </c>
      <c r="C21" s="5">
        <v>453750</v>
      </c>
      <c r="D21" s="5">
        <v>726000</v>
      </c>
      <c r="E21" s="5">
        <v>1.2</v>
      </c>
      <c r="F21" s="5">
        <v>546948</v>
      </c>
      <c r="G21" s="5">
        <v>880050</v>
      </c>
      <c r="H21" s="5"/>
    </row>
    <row r="22" spans="2:8" ht="14.25">
      <c r="B22" s="3" t="s">
        <v>13</v>
      </c>
      <c r="C22" s="5">
        <v>27224</v>
      </c>
      <c r="D22" s="5">
        <v>90618</v>
      </c>
      <c r="E22" s="5">
        <v>1.2</v>
      </c>
      <c r="F22" s="5">
        <v>32668.8</v>
      </c>
      <c r="G22" s="5">
        <v>108741.6</v>
      </c>
      <c r="H22" s="5"/>
    </row>
    <row r="23" spans="2:8" ht="14.25">
      <c r="B23" s="3" t="s">
        <v>207</v>
      </c>
      <c r="C23" s="5"/>
      <c r="D23" s="5">
        <v>7280</v>
      </c>
      <c r="E23" s="5">
        <v>1.2</v>
      </c>
      <c r="F23" s="5">
        <v>0</v>
      </c>
      <c r="G23" s="5">
        <v>65726.9</v>
      </c>
      <c r="H23" s="5"/>
    </row>
    <row r="24" spans="2:8" ht="14.25">
      <c r="B24" s="3" t="s">
        <v>14</v>
      </c>
      <c r="C24" s="5">
        <v>448500</v>
      </c>
      <c r="D24" s="5">
        <v>65774</v>
      </c>
      <c r="E24" s="5">
        <v>1.2</v>
      </c>
      <c r="F24" s="5">
        <v>538200</v>
      </c>
      <c r="G24" s="5">
        <v>478928.8</v>
      </c>
      <c r="H24" s="5"/>
    </row>
    <row r="25" spans="2:8" ht="14.25">
      <c r="B25" s="3" t="s">
        <v>15</v>
      </c>
      <c r="C25" s="5">
        <v>296340</v>
      </c>
      <c r="D25" s="5">
        <v>262500</v>
      </c>
      <c r="E25" s="5">
        <v>1.2</v>
      </c>
      <c r="F25" s="5">
        <v>355608</v>
      </c>
      <c r="G25" s="5">
        <v>215000</v>
      </c>
      <c r="H25" s="5"/>
    </row>
    <row r="26" spans="2:8" ht="14.25">
      <c r="B26" s="3" t="s">
        <v>16</v>
      </c>
      <c r="C26" s="5">
        <v>109890</v>
      </c>
      <c r="D26" s="5">
        <v>85800</v>
      </c>
      <c r="E26" s="5">
        <v>1.2</v>
      </c>
      <c r="F26" s="5">
        <v>131868</v>
      </c>
      <c r="G26" s="5">
        <v>102960</v>
      </c>
      <c r="H26" s="5"/>
    </row>
    <row r="27" spans="2:8" ht="14.25">
      <c r="B27" s="3" t="s">
        <v>208</v>
      </c>
      <c r="C27" s="5"/>
      <c r="D27" s="5">
        <v>216272</v>
      </c>
      <c r="E27" s="5">
        <v>1.2</v>
      </c>
      <c r="F27" s="5">
        <v>0</v>
      </c>
      <c r="G27" s="5">
        <v>317531.3</v>
      </c>
      <c r="H27" s="5"/>
    </row>
    <row r="28" spans="2:8" ht="14.25">
      <c r="B28" s="3" t="s">
        <v>157</v>
      </c>
      <c r="C28" s="5">
        <v>405000</v>
      </c>
      <c r="D28" s="5">
        <v>210000</v>
      </c>
      <c r="E28" s="5">
        <v>1.2</v>
      </c>
      <c r="F28" s="5">
        <v>486000</v>
      </c>
      <c r="G28" s="5">
        <v>252000</v>
      </c>
      <c r="H28" s="5"/>
    </row>
    <row r="29" spans="2:8" ht="14.25">
      <c r="B29" s="3" t="s">
        <v>19</v>
      </c>
      <c r="C29" s="5">
        <v>54800</v>
      </c>
      <c r="D29" s="5">
        <v>40000</v>
      </c>
      <c r="E29" s="5">
        <v>1.2</v>
      </c>
      <c r="F29" s="5">
        <v>65760</v>
      </c>
      <c r="G29" s="5">
        <v>48000</v>
      </c>
      <c r="H29" s="5"/>
    </row>
    <row r="30" spans="2:8" ht="14.25">
      <c r="B30" s="3" t="s">
        <v>20</v>
      </c>
      <c r="C30" s="5">
        <v>1555400</v>
      </c>
      <c r="D30" s="5">
        <v>1155000</v>
      </c>
      <c r="E30" s="5">
        <v>1.2</v>
      </c>
      <c r="F30" s="5">
        <v>1866480</v>
      </c>
      <c r="G30" s="5">
        <v>987014</v>
      </c>
      <c r="H30" s="5"/>
    </row>
    <row r="31" spans="2:8" ht="14.25">
      <c r="B31" s="3" t="s">
        <v>209</v>
      </c>
      <c r="C31" s="5">
        <v>768000</v>
      </c>
      <c r="D31" s="5"/>
      <c r="E31" s="5">
        <v>1.2</v>
      </c>
      <c r="F31" s="5">
        <v>921600</v>
      </c>
      <c r="G31" s="5">
        <v>0</v>
      </c>
      <c r="H31" s="5"/>
    </row>
    <row r="32" spans="2:8" ht="14.25">
      <c r="B32" s="3" t="s">
        <v>210</v>
      </c>
      <c r="C32" s="5"/>
      <c r="D32" s="5">
        <v>16500</v>
      </c>
      <c r="E32" s="5">
        <v>1.2</v>
      </c>
      <c r="F32" s="5">
        <v>0</v>
      </c>
      <c r="G32" s="5">
        <v>19800</v>
      </c>
      <c r="H32" s="5"/>
    </row>
    <row r="33" spans="2:8" ht="14.25">
      <c r="B33" s="3" t="s">
        <v>23</v>
      </c>
      <c r="C33" s="5">
        <v>65000</v>
      </c>
      <c r="D33" s="5">
        <v>46200</v>
      </c>
      <c r="E33" s="5">
        <v>1.2</v>
      </c>
      <c r="F33" s="5">
        <v>78000</v>
      </c>
      <c r="G33" s="5">
        <v>55440</v>
      </c>
      <c r="H33" s="5"/>
    </row>
    <row r="34" spans="2:8" ht="14.25">
      <c r="B34" s="3" t="s">
        <v>163</v>
      </c>
      <c r="C34" s="5"/>
      <c r="D34" s="5"/>
      <c r="E34" s="5"/>
      <c r="F34" s="5"/>
      <c r="G34" s="5">
        <v>125000</v>
      </c>
      <c r="H34" s="5"/>
    </row>
    <row r="35" spans="2:8" ht="14.25">
      <c r="B35" s="3" t="s">
        <v>24</v>
      </c>
      <c r="C35" s="5">
        <v>91325</v>
      </c>
      <c r="D35" s="5">
        <v>66500</v>
      </c>
      <c r="E35" s="5">
        <v>1.2</v>
      </c>
      <c r="F35" s="5">
        <v>109590</v>
      </c>
      <c r="G35" s="5">
        <v>79800</v>
      </c>
      <c r="H35" s="5"/>
    </row>
    <row r="36" spans="2:8" ht="14.25">
      <c r="B36" s="3" t="s">
        <v>25</v>
      </c>
      <c r="C36" s="5">
        <v>795917</v>
      </c>
      <c r="D36" s="5">
        <v>265920</v>
      </c>
      <c r="E36" s="5">
        <v>1.2</v>
      </c>
      <c r="F36" s="5">
        <v>955100.4</v>
      </c>
      <c r="G36" s="5">
        <v>444104</v>
      </c>
      <c r="H36" s="5"/>
    </row>
    <row r="37" spans="2:8" ht="14.25">
      <c r="B37" s="3" t="s">
        <v>26</v>
      </c>
      <c r="C37" s="5">
        <v>24000</v>
      </c>
      <c r="D37" s="5">
        <v>30000</v>
      </c>
      <c r="E37" s="5">
        <v>1.2</v>
      </c>
      <c r="F37" s="5">
        <v>28800</v>
      </c>
      <c r="G37" s="5">
        <v>36000</v>
      </c>
      <c r="H37" s="5"/>
    </row>
    <row r="38" spans="3:8" ht="14.25">
      <c r="C38" s="5"/>
      <c r="D38" s="5"/>
      <c r="E38" s="5"/>
      <c r="F38" s="5"/>
      <c r="G38" s="5"/>
      <c r="H38" s="5"/>
    </row>
    <row r="39" spans="3:8" ht="14.25">
      <c r="C39" s="5"/>
      <c r="D39" s="5"/>
      <c r="E39" s="5"/>
      <c r="F39" s="5"/>
      <c r="G39" s="5"/>
      <c r="H39" s="5"/>
    </row>
    <row r="40" spans="2:8" ht="15">
      <c r="B40" s="8" t="s">
        <v>28</v>
      </c>
      <c r="C40" s="9"/>
      <c r="D40" s="5"/>
      <c r="E40" s="5"/>
      <c r="F40" s="9" t="s">
        <v>27</v>
      </c>
      <c r="G40" s="5"/>
      <c r="H40" s="5"/>
    </row>
    <row r="41" spans="3:8" ht="15">
      <c r="C41" s="4"/>
      <c r="E41" s="5"/>
      <c r="F41" s="4" t="s">
        <v>68</v>
      </c>
      <c r="G41" s="5"/>
      <c r="H41" s="5"/>
    </row>
    <row r="42" spans="2:8" ht="14.25">
      <c r="B42" s="3" t="s">
        <v>211</v>
      </c>
      <c r="C42" s="10"/>
      <c r="E42" s="5"/>
      <c r="F42" s="10"/>
      <c r="G42" s="5"/>
      <c r="H42" s="5"/>
    </row>
    <row r="43" spans="2:8" ht="14.25">
      <c r="B43" s="3" t="s">
        <v>177</v>
      </c>
      <c r="C43" s="10"/>
      <c r="D43" s="16"/>
      <c r="E43" s="5"/>
      <c r="F43" s="10">
        <v>0.16</v>
      </c>
      <c r="G43" s="5"/>
      <c r="H43" s="5"/>
    </row>
    <row r="44" spans="2:8" ht="14.25">
      <c r="B44" s="3" t="s">
        <v>212</v>
      </c>
      <c r="C44" s="10"/>
      <c r="D44" s="16"/>
      <c r="E44" s="5"/>
      <c r="F44" s="10">
        <v>0.15</v>
      </c>
      <c r="G44" s="5"/>
      <c r="H44" s="5"/>
    </row>
    <row r="45" spans="2:8" ht="14.25">
      <c r="B45" s="3" t="s">
        <v>213</v>
      </c>
      <c r="C45" s="10"/>
      <c r="D45" s="16"/>
      <c r="E45" s="5"/>
      <c r="F45" s="10">
        <v>0.13</v>
      </c>
      <c r="G45" s="5"/>
      <c r="H45" s="5"/>
    </row>
    <row r="46" spans="2:8" ht="14.25">
      <c r="B46" s="3" t="s">
        <v>214</v>
      </c>
      <c r="C46" s="10"/>
      <c r="D46" s="16"/>
      <c r="E46" s="5"/>
      <c r="F46" s="10"/>
      <c r="G46" s="5"/>
      <c r="H46" s="5"/>
    </row>
    <row r="47" spans="2:8" ht="14.25">
      <c r="B47" s="3" t="s">
        <v>35</v>
      </c>
      <c r="C47" s="10"/>
      <c r="D47" s="16"/>
      <c r="E47" s="5"/>
      <c r="F47" s="10">
        <v>0.12</v>
      </c>
      <c r="G47" s="5"/>
      <c r="H47" s="5"/>
    </row>
    <row r="48" spans="2:8" ht="14.25">
      <c r="B48" s="3" t="s">
        <v>34</v>
      </c>
      <c r="C48" s="10"/>
      <c r="D48" s="16"/>
      <c r="E48" s="5"/>
      <c r="F48" s="10"/>
      <c r="G48" s="5"/>
      <c r="H48" s="5"/>
    </row>
    <row r="49" spans="2:8" ht="14.25">
      <c r="B49" s="3" t="s">
        <v>215</v>
      </c>
      <c r="C49" s="10"/>
      <c r="D49" s="16"/>
      <c r="E49" s="5"/>
      <c r="F49" s="10">
        <v>0.11</v>
      </c>
      <c r="G49" s="5"/>
      <c r="H49" s="5"/>
    </row>
    <row r="50" spans="2:8" ht="14.25">
      <c r="B50" s="3" t="s">
        <v>216</v>
      </c>
      <c r="C50" s="10"/>
      <c r="E50" s="5"/>
      <c r="F50" s="10"/>
      <c r="G50" s="5"/>
      <c r="H50" s="5"/>
    </row>
    <row r="51" spans="5:8" ht="14.25">
      <c r="E51" s="5"/>
      <c r="F51" s="5"/>
      <c r="G51" s="5"/>
      <c r="H51" s="5"/>
    </row>
    <row r="52" spans="5:8" ht="14.25">
      <c r="E52" s="5"/>
      <c r="F52" s="5"/>
      <c r="G52" s="5"/>
      <c r="H52" s="5"/>
    </row>
    <row r="53" spans="5:8" ht="14.25">
      <c r="E53" s="5"/>
      <c r="F53" s="5"/>
      <c r="G53" s="5"/>
      <c r="H53" s="5"/>
    </row>
    <row r="54" spans="5:8" ht="14.25">
      <c r="E54" s="5"/>
      <c r="F54" s="5"/>
      <c r="G54" s="5"/>
      <c r="H54" s="5"/>
    </row>
    <row r="55" spans="5:8" ht="14.25">
      <c r="E55" s="5"/>
      <c r="F55" s="5"/>
      <c r="G55" s="5"/>
      <c r="H55" s="5"/>
    </row>
    <row r="56" spans="5:8" ht="14.25">
      <c r="E56" s="5"/>
      <c r="F56" s="5"/>
      <c r="G56" s="5"/>
      <c r="H56" s="5"/>
    </row>
    <row r="57" spans="2:8" ht="15.75">
      <c r="B57" s="11" t="s">
        <v>48</v>
      </c>
      <c r="E57" s="5"/>
      <c r="F57" s="5"/>
      <c r="G57" s="5"/>
      <c r="H57" s="5"/>
    </row>
    <row r="58" spans="2:8" ht="15">
      <c r="B58" s="2" t="s">
        <v>217</v>
      </c>
      <c r="E58" s="5"/>
      <c r="F58" s="5"/>
      <c r="G58" s="5"/>
      <c r="H58" s="5"/>
    </row>
    <row r="59" spans="2:8" ht="15">
      <c r="B59" s="1"/>
      <c r="C59" s="1"/>
      <c r="E59" s="5"/>
      <c r="F59" s="5"/>
      <c r="G59" s="5"/>
      <c r="H59" s="5"/>
    </row>
    <row r="60" spans="1:8" ht="15">
      <c r="A60" s="3">
        <v>1</v>
      </c>
      <c r="B60" s="1" t="s">
        <v>218</v>
      </c>
      <c r="E60" s="5"/>
      <c r="F60" s="5"/>
      <c r="G60" s="5"/>
      <c r="H60" s="5"/>
    </row>
    <row r="61" spans="1:8" ht="15">
      <c r="A61" s="3">
        <v>2</v>
      </c>
      <c r="B61" s="1" t="s">
        <v>37</v>
      </c>
      <c r="E61" s="5"/>
      <c r="F61" s="5"/>
      <c r="G61" s="5"/>
      <c r="H61" s="5"/>
    </row>
    <row r="62" spans="1:8" ht="15">
      <c r="A62" s="3">
        <v>3</v>
      </c>
      <c r="B62" s="1" t="s">
        <v>38</v>
      </c>
      <c r="E62" s="5"/>
      <c r="F62" s="5"/>
      <c r="G62" s="5"/>
      <c r="H62" s="5"/>
    </row>
    <row r="63" spans="2:8" ht="15">
      <c r="B63" s="1" t="s">
        <v>219</v>
      </c>
      <c r="E63" s="5"/>
      <c r="F63" s="5"/>
      <c r="G63" s="5"/>
      <c r="H63" s="5"/>
    </row>
    <row r="64" spans="2:8" ht="15">
      <c r="B64" s="1" t="s">
        <v>220</v>
      </c>
      <c r="E64" s="5"/>
      <c r="F64" s="5"/>
      <c r="G64" s="5"/>
      <c r="H64" s="5"/>
    </row>
    <row r="65" spans="2:8" ht="15">
      <c r="B65" s="1"/>
      <c r="E65" s="5"/>
      <c r="F65" s="5"/>
      <c r="G65" s="5"/>
      <c r="H65" s="5"/>
    </row>
    <row r="66" spans="1:8" ht="15">
      <c r="A66" s="3">
        <v>5</v>
      </c>
      <c r="B66" s="1" t="s">
        <v>221</v>
      </c>
      <c r="E66" s="5"/>
      <c r="F66" s="5"/>
      <c r="G66" s="5"/>
      <c r="H66" s="5"/>
    </row>
    <row r="67" spans="2:8" ht="15">
      <c r="B67" s="1"/>
      <c r="E67" s="5"/>
      <c r="F67" s="5"/>
      <c r="G67" s="5"/>
      <c r="H67" s="5"/>
    </row>
    <row r="68" spans="1:8" ht="15">
      <c r="A68" s="3">
        <v>6</v>
      </c>
      <c r="B68" s="1" t="s">
        <v>41</v>
      </c>
      <c r="E68" s="5"/>
      <c r="F68" s="5"/>
      <c r="G68" s="5"/>
      <c r="H68" s="5"/>
    </row>
    <row r="69" spans="2:8" ht="15">
      <c r="B69" s="1" t="s">
        <v>222</v>
      </c>
      <c r="E69" s="5"/>
      <c r="F69" s="5"/>
      <c r="G69" s="5"/>
      <c r="H69" s="5"/>
    </row>
    <row r="70" spans="2:8" ht="15">
      <c r="B70" s="1" t="s">
        <v>223</v>
      </c>
      <c r="E70" s="5"/>
      <c r="F70" s="5"/>
      <c r="G70" s="5"/>
      <c r="H70" s="5"/>
    </row>
    <row r="71" spans="2:8" ht="15">
      <c r="B71" s="1"/>
      <c r="E71" s="5"/>
      <c r="F71" s="5"/>
      <c r="G71" s="5"/>
      <c r="H71" s="5"/>
    </row>
    <row r="72" spans="1:8" ht="15">
      <c r="A72" s="3">
        <v>7</v>
      </c>
      <c r="B72" s="1" t="s">
        <v>53</v>
      </c>
      <c r="E72" s="5"/>
      <c r="F72" s="5"/>
      <c r="G72" s="5"/>
      <c r="H72" s="5"/>
    </row>
    <row r="73" spans="2:8" ht="15">
      <c r="B73" s="1" t="s">
        <v>224</v>
      </c>
      <c r="E73" s="5"/>
      <c r="F73" s="5"/>
      <c r="G73" s="5"/>
      <c r="H73" s="5"/>
    </row>
    <row r="74" spans="2:8" ht="15">
      <c r="B74" s="1" t="s">
        <v>225</v>
      </c>
      <c r="E74" s="5"/>
      <c r="F74" s="5"/>
      <c r="G74" s="5"/>
      <c r="H74" s="5"/>
    </row>
    <row r="75" spans="2:8" ht="15">
      <c r="B75" s="1"/>
      <c r="E75" s="5"/>
      <c r="F75" s="5"/>
      <c r="G75" s="5"/>
      <c r="H75" s="5"/>
    </row>
    <row r="76" spans="1:8" ht="15">
      <c r="A76" s="3">
        <v>8</v>
      </c>
      <c r="B76" s="1" t="s">
        <v>226</v>
      </c>
      <c r="E76" s="5"/>
      <c r="F76" s="5"/>
      <c r="G76" s="5"/>
      <c r="H76" s="5"/>
    </row>
    <row r="77" spans="2:8" ht="15">
      <c r="B77" s="1"/>
      <c r="E77" s="5"/>
      <c r="F77" s="5"/>
      <c r="G77" s="5"/>
      <c r="H77" s="5"/>
    </row>
    <row r="78" spans="1:8" ht="15">
      <c r="A78" s="3">
        <v>9</v>
      </c>
      <c r="B78" s="1" t="s">
        <v>227</v>
      </c>
      <c r="E78" s="5"/>
      <c r="F78" s="5"/>
      <c r="G78" s="5"/>
      <c r="H78" s="5"/>
    </row>
    <row r="79" spans="2:8" ht="15">
      <c r="B79" s="1"/>
      <c r="E79" s="5"/>
      <c r="F79" s="5"/>
      <c r="G79" s="5"/>
      <c r="H79" s="5"/>
    </row>
    <row r="80" spans="1:8" ht="15">
      <c r="A80" s="3">
        <v>10</v>
      </c>
      <c r="B80" s="1" t="s">
        <v>228</v>
      </c>
      <c r="E80" s="5"/>
      <c r="F80" s="5"/>
      <c r="G80" s="5"/>
      <c r="H80" s="5"/>
    </row>
    <row r="81" spans="2:8" ht="15">
      <c r="B81" s="1"/>
      <c r="E81" s="5"/>
      <c r="F81" s="5"/>
      <c r="G81" s="5"/>
      <c r="H81" s="5"/>
    </row>
    <row r="82" spans="2:8" ht="15.75">
      <c r="B82" s="11" t="s">
        <v>49</v>
      </c>
      <c r="E82" s="5"/>
      <c r="F82" s="5"/>
      <c r="G82" s="5"/>
      <c r="H82" s="5"/>
    </row>
    <row r="83" spans="2:8" ht="15">
      <c r="B83" s="1"/>
      <c r="E83" s="5"/>
      <c r="F83" s="5"/>
      <c r="G83" s="5"/>
      <c r="H83" s="5"/>
    </row>
    <row r="84" spans="1:8" ht="15">
      <c r="A84" s="3">
        <v>1</v>
      </c>
      <c r="B84" s="1" t="s">
        <v>44</v>
      </c>
      <c r="E84" s="5"/>
      <c r="F84" s="5"/>
      <c r="G84" s="5"/>
      <c r="H84" s="5"/>
    </row>
    <row r="85" spans="1:8" ht="15">
      <c r="A85" s="3">
        <v>2</v>
      </c>
      <c r="B85" s="1" t="s">
        <v>45</v>
      </c>
      <c r="E85" s="5"/>
      <c r="F85" s="5"/>
      <c r="G85" s="5"/>
      <c r="H85" s="5"/>
    </row>
    <row r="86" spans="1:8" ht="15">
      <c r="A86" s="3">
        <v>3</v>
      </c>
      <c r="B86" s="1" t="s">
        <v>229</v>
      </c>
      <c r="E86" s="5"/>
      <c r="F86" s="5"/>
      <c r="G86" s="5"/>
      <c r="H86" s="5"/>
    </row>
    <row r="87" spans="2:8" ht="15">
      <c r="B87" s="1"/>
      <c r="E87" s="5"/>
      <c r="F87" s="5"/>
      <c r="G87" s="5"/>
      <c r="H87" s="5"/>
    </row>
    <row r="88" spans="2:8" ht="15">
      <c r="B88" s="1"/>
      <c r="E88" s="5"/>
      <c r="F88" s="5"/>
      <c r="G88" s="5"/>
      <c r="H88" s="5"/>
    </row>
    <row r="89" spans="2:8" ht="15">
      <c r="B89" s="1"/>
      <c r="C89" s="1"/>
      <c r="E89" s="5"/>
      <c r="F89" s="5"/>
      <c r="G89" s="5"/>
      <c r="H89" s="5"/>
    </row>
    <row r="90" spans="2:8" ht="15">
      <c r="B90" s="1"/>
      <c r="C90" s="1"/>
      <c r="E90" s="5"/>
      <c r="F90" s="5"/>
      <c r="G90" s="5"/>
      <c r="H90" s="5"/>
    </row>
    <row r="91" spans="2:8" ht="15">
      <c r="B91" s="1"/>
      <c r="C91" s="1"/>
      <c r="E91" s="5"/>
      <c r="F91" s="5"/>
      <c r="G91" s="5"/>
      <c r="H91" s="5"/>
    </row>
    <row r="92" spans="2:8" ht="15">
      <c r="B92" s="1"/>
      <c r="C92" s="1"/>
      <c r="E92" s="5"/>
      <c r="F92" s="5"/>
      <c r="G92" s="5"/>
      <c r="H92" s="5"/>
    </row>
    <row r="93" spans="2:8" ht="15">
      <c r="B93" s="1"/>
      <c r="C93" s="1"/>
      <c r="E93" s="5"/>
      <c r="F93" s="5"/>
      <c r="G93" s="5"/>
      <c r="H93" s="5"/>
    </row>
    <row r="94" spans="2:8" ht="15">
      <c r="B94" s="1"/>
      <c r="C94" s="1"/>
      <c r="E94" s="5"/>
      <c r="F94" s="5"/>
      <c r="G94" s="5"/>
      <c r="H94" s="5"/>
    </row>
    <row r="95" spans="2:8" ht="15">
      <c r="B95" s="1"/>
      <c r="C95" s="1"/>
      <c r="E95" s="5"/>
      <c r="F95" s="5"/>
      <c r="G95" s="5"/>
      <c r="H95" s="5"/>
    </row>
    <row r="96" spans="2:8" ht="15">
      <c r="B96" s="1"/>
      <c r="C96" s="1"/>
      <c r="E96" s="5"/>
      <c r="F96" s="5"/>
      <c r="G96" s="5"/>
      <c r="H96" s="5"/>
    </row>
    <row r="97" spans="5:8" ht="14.25">
      <c r="E97" s="5"/>
      <c r="F97" s="5"/>
      <c r="G97" s="5"/>
      <c r="H97" s="5"/>
    </row>
    <row r="98" spans="5:8" ht="14.25">
      <c r="E98" s="5"/>
      <c r="F98" s="5"/>
      <c r="G98" s="5"/>
      <c r="H98" s="5"/>
    </row>
    <row r="99" spans="5:8" ht="14.25">
      <c r="E99" s="5"/>
      <c r="F99" s="5"/>
      <c r="G99" s="5"/>
      <c r="H99" s="5"/>
    </row>
    <row r="100" spans="5:8" ht="14.25">
      <c r="E100" s="5"/>
      <c r="F100" s="5"/>
      <c r="G100" s="5"/>
      <c r="H100" s="5"/>
    </row>
    <row r="101" spans="5:8" ht="14.25">
      <c r="E101" s="5"/>
      <c r="F101" s="5"/>
      <c r="G101" s="5"/>
      <c r="H101" s="5"/>
    </row>
    <row r="102" spans="5:8" ht="14.25">
      <c r="E102" s="5"/>
      <c r="F102" s="5"/>
      <c r="G102" s="5"/>
      <c r="H102" s="5"/>
    </row>
    <row r="103" spans="5:8" ht="14.25">
      <c r="E103" s="5"/>
      <c r="F103" s="5"/>
      <c r="G103" s="5"/>
      <c r="H103" s="5"/>
    </row>
    <row r="104" spans="5:8" ht="14.25">
      <c r="E104" s="5"/>
      <c r="F104" s="5"/>
      <c r="G104" s="5"/>
      <c r="H104" s="5"/>
    </row>
    <row r="105" spans="5:8" ht="14.25">
      <c r="E105" s="5"/>
      <c r="F105" s="5"/>
      <c r="G105" s="5"/>
      <c r="H105" s="5"/>
    </row>
    <row r="106" spans="5:8" ht="14.25">
      <c r="E106" s="5"/>
      <c r="F106" s="5"/>
      <c r="G106" s="5"/>
      <c r="H106" s="5"/>
    </row>
    <row r="107" spans="5:8" ht="14.25">
      <c r="E107" s="5"/>
      <c r="F107" s="5"/>
      <c r="G107" s="5"/>
      <c r="H107" s="5"/>
    </row>
    <row r="108" spans="5:8" ht="14.25">
      <c r="E108" s="5"/>
      <c r="F108" s="5"/>
      <c r="G108" s="5"/>
      <c r="H108" s="5"/>
    </row>
    <row r="109" spans="5:8" ht="14.25">
      <c r="E109" s="5"/>
      <c r="F109" s="5"/>
      <c r="G109" s="5"/>
      <c r="H109" s="5"/>
    </row>
    <row r="110" spans="5:8" ht="14.25">
      <c r="E110" s="5"/>
      <c r="F110" s="5"/>
      <c r="G110" s="5"/>
      <c r="H110" s="5"/>
    </row>
    <row r="111" spans="5:8" ht="14.25">
      <c r="E111" s="5"/>
      <c r="F111" s="5"/>
      <c r="G111" s="5"/>
      <c r="H111" s="5"/>
    </row>
    <row r="112" spans="5:8" ht="14.25">
      <c r="E112" s="5"/>
      <c r="F112" s="5"/>
      <c r="G112" s="5"/>
      <c r="H112" s="5"/>
    </row>
    <row r="113" spans="5:8" ht="14.25">
      <c r="E113" s="5"/>
      <c r="F113" s="5"/>
      <c r="G113" s="5"/>
      <c r="H113" s="5"/>
    </row>
    <row r="114" spans="5:8" ht="14.25">
      <c r="E114" s="5"/>
      <c r="F114" s="5"/>
      <c r="G114" s="5"/>
      <c r="H114" s="5"/>
    </row>
    <row r="115" spans="5:8" ht="14.25">
      <c r="E115" s="5"/>
      <c r="F115" s="5"/>
      <c r="G115" s="5"/>
      <c r="H115" s="5"/>
    </row>
    <row r="116" spans="5:8" ht="14.25">
      <c r="E116" s="5"/>
      <c r="F116" s="5"/>
      <c r="G116" s="5"/>
      <c r="H116" s="5"/>
    </row>
    <row r="117" spans="5:8" ht="14.25">
      <c r="E117" s="5"/>
      <c r="F117" s="5"/>
      <c r="G117" s="5"/>
      <c r="H117" s="5"/>
    </row>
    <row r="118" spans="5:8" ht="14.25">
      <c r="E118" s="5"/>
      <c r="F118" s="5"/>
      <c r="G118" s="5"/>
      <c r="H118" s="5"/>
    </row>
    <row r="119" spans="5:8" ht="14.25">
      <c r="E119" s="5"/>
      <c r="F119" s="5"/>
      <c r="G119" s="5"/>
      <c r="H119" s="5"/>
    </row>
    <row r="120" spans="5:8" ht="14.25">
      <c r="E120" s="5"/>
      <c r="F120" s="5"/>
      <c r="G120" s="5"/>
      <c r="H120" s="5"/>
    </row>
    <row r="121" spans="5:8" ht="14.25">
      <c r="E121" s="5"/>
      <c r="F121" s="5"/>
      <c r="G121" s="5"/>
      <c r="H121" s="5"/>
    </row>
    <row r="122" spans="5:8" ht="14.25">
      <c r="E122" s="5"/>
      <c r="F122" s="5"/>
      <c r="G122" s="5"/>
      <c r="H122" s="5"/>
    </row>
    <row r="123" spans="5:8" ht="14.25">
      <c r="E123" s="5"/>
      <c r="F123" s="5"/>
      <c r="G123" s="5"/>
      <c r="H123" s="5"/>
    </row>
    <row r="124" spans="5:8" ht="14.25">
      <c r="E124" s="5"/>
      <c r="F124" s="5"/>
      <c r="G124" s="5"/>
      <c r="H124" s="5"/>
    </row>
    <row r="125" spans="5:8" ht="14.25">
      <c r="E125" s="5"/>
      <c r="F125" s="5"/>
      <c r="G125" s="5"/>
      <c r="H125" s="5"/>
    </row>
    <row r="126" spans="5:8" ht="14.25">
      <c r="E126" s="5"/>
      <c r="F126" s="5"/>
      <c r="G126" s="5"/>
      <c r="H126" s="5"/>
    </row>
    <row r="127" spans="5:8" ht="14.25">
      <c r="E127" s="5"/>
      <c r="F127" s="5"/>
      <c r="G127" s="5"/>
      <c r="H127" s="5"/>
    </row>
    <row r="128" spans="5:8" ht="14.25">
      <c r="E128" s="5"/>
      <c r="F128" s="5"/>
      <c r="G128" s="5"/>
      <c r="H128" s="5"/>
    </row>
    <row r="129" spans="5:8" ht="14.25">
      <c r="E129" s="5"/>
      <c r="F129" s="5"/>
      <c r="G129" s="5"/>
      <c r="H129" s="5"/>
    </row>
    <row r="130" spans="5:8" ht="14.25">
      <c r="E130" s="5"/>
      <c r="F130" s="5"/>
      <c r="G130" s="5"/>
      <c r="H130" s="5"/>
    </row>
    <row r="131" spans="5:8" ht="14.25">
      <c r="E131" s="5"/>
      <c r="F131" s="5"/>
      <c r="G131" s="5"/>
      <c r="H131" s="5"/>
    </row>
    <row r="132" spans="5:8" ht="14.25">
      <c r="E132" s="5"/>
      <c r="F132" s="5"/>
      <c r="G132" s="5"/>
      <c r="H132" s="5"/>
    </row>
    <row r="133" spans="5:8" ht="14.25">
      <c r="E133" s="5"/>
      <c r="F133" s="5"/>
      <c r="G133" s="5"/>
      <c r="H133" s="5"/>
    </row>
    <row r="134" spans="5:8" ht="14.25">
      <c r="E134" s="5"/>
      <c r="F134" s="5"/>
      <c r="G134" s="5"/>
      <c r="H134" s="5"/>
    </row>
    <row r="135" spans="5:8" ht="14.25">
      <c r="E135" s="5"/>
      <c r="F135" s="5"/>
      <c r="G135" s="5"/>
      <c r="H135" s="5"/>
    </row>
    <row r="136" spans="5:8" ht="14.25">
      <c r="E136" s="5"/>
      <c r="F136" s="5"/>
      <c r="G136" s="5"/>
      <c r="H136" s="5"/>
    </row>
    <row r="137" spans="5:8" ht="14.25">
      <c r="E137" s="5"/>
      <c r="F137" s="5"/>
      <c r="G137" s="5"/>
      <c r="H137" s="5"/>
    </row>
    <row r="138" spans="5:8" ht="14.25">
      <c r="E138" s="5"/>
      <c r="F138" s="5"/>
      <c r="G138" s="5"/>
      <c r="H138" s="5"/>
    </row>
    <row r="139" spans="5:8" ht="14.25">
      <c r="E139" s="5"/>
      <c r="F139" s="5"/>
      <c r="G139" s="5"/>
      <c r="H139" s="5"/>
    </row>
    <row r="140" spans="5:8" ht="14.25">
      <c r="E140" s="5"/>
      <c r="F140" s="5"/>
      <c r="G140" s="5"/>
      <c r="H140" s="5"/>
    </row>
    <row r="141" spans="5:8" ht="14.25">
      <c r="E141" s="5"/>
      <c r="F141" s="5"/>
      <c r="G141" s="5"/>
      <c r="H141" s="5"/>
    </row>
    <row r="142" spans="5:8" ht="14.25">
      <c r="E142" s="5"/>
      <c r="F142" s="5"/>
      <c r="G142" s="5"/>
      <c r="H142" s="5"/>
    </row>
    <row r="143" spans="5:8" ht="14.25">
      <c r="E143" s="5"/>
      <c r="F143" s="5"/>
      <c r="G143" s="5"/>
      <c r="H143" s="5"/>
    </row>
    <row r="144" spans="5:8" ht="14.25">
      <c r="E144" s="5"/>
      <c r="F144" s="5"/>
      <c r="G144" s="5"/>
      <c r="H144" s="5"/>
    </row>
    <row r="145" spans="5:8" ht="14.25">
      <c r="E145" s="5"/>
      <c r="F145" s="5"/>
      <c r="G145" s="5"/>
      <c r="H145" s="5"/>
    </row>
    <row r="146" spans="5:8" ht="14.25">
      <c r="E146" s="5"/>
      <c r="F146" s="5"/>
      <c r="G146" s="5"/>
      <c r="H146" s="5"/>
    </row>
    <row r="147" spans="5:8" ht="14.25">
      <c r="E147" s="5"/>
      <c r="F147" s="5"/>
      <c r="G147" s="5"/>
      <c r="H147" s="5"/>
    </row>
    <row r="148" spans="5:8" ht="14.25">
      <c r="E148" s="5"/>
      <c r="F148" s="5"/>
      <c r="G148" s="5"/>
      <c r="H148" s="5"/>
    </row>
    <row r="149" spans="5:8" ht="14.25">
      <c r="E149" s="5"/>
      <c r="F149" s="5"/>
      <c r="G149" s="5"/>
      <c r="H149" s="5"/>
    </row>
    <row r="150" spans="5:8" ht="14.25">
      <c r="E150" s="5"/>
      <c r="F150" s="5"/>
      <c r="G150" s="5"/>
      <c r="H150" s="5"/>
    </row>
    <row r="151" spans="5:8" ht="14.25">
      <c r="E151" s="5"/>
      <c r="F151" s="5"/>
      <c r="G151" s="5"/>
      <c r="H151" s="5"/>
    </row>
    <row r="152" spans="5:8" ht="14.25">
      <c r="E152" s="5"/>
      <c r="F152" s="5"/>
      <c r="G152" s="5"/>
      <c r="H152" s="5"/>
    </row>
    <row r="153" spans="5:8" ht="14.25">
      <c r="E153" s="5"/>
      <c r="F153" s="5"/>
      <c r="G153" s="5"/>
      <c r="H153" s="5"/>
    </row>
    <row r="154" spans="5:8" ht="14.25">
      <c r="E154" s="5"/>
      <c r="F154" s="5"/>
      <c r="G154" s="5"/>
      <c r="H154" s="5"/>
    </row>
    <row r="155" spans="5:8" ht="14.25">
      <c r="E155" s="5"/>
      <c r="F155" s="5"/>
      <c r="G155" s="5"/>
      <c r="H155" s="5"/>
    </row>
    <row r="156" spans="5:8" ht="14.25">
      <c r="E156" s="5"/>
      <c r="F156" s="5"/>
      <c r="G156" s="5"/>
      <c r="H156" s="5"/>
    </row>
    <row r="157" spans="5:8" ht="14.25">
      <c r="E157" s="5"/>
      <c r="F157" s="5"/>
      <c r="G157" s="5"/>
      <c r="H157" s="5"/>
    </row>
    <row r="158" spans="5:8" ht="14.25">
      <c r="E158" s="5"/>
      <c r="F158" s="5"/>
      <c r="G158" s="5"/>
      <c r="H158" s="5"/>
    </row>
    <row r="159" spans="5:8" ht="14.25">
      <c r="E159" s="5"/>
      <c r="F159" s="5"/>
      <c r="G159" s="5"/>
      <c r="H159" s="5"/>
    </row>
    <row r="160" spans="5:8" ht="14.25">
      <c r="E160" s="5"/>
      <c r="F160" s="5"/>
      <c r="G160" s="5"/>
      <c r="H160" s="5"/>
    </row>
    <row r="161" spans="5:8" ht="14.25">
      <c r="E161" s="5"/>
      <c r="F161" s="5"/>
      <c r="G161" s="5"/>
      <c r="H161" s="5"/>
    </row>
    <row r="162" spans="5:8" ht="14.25">
      <c r="E162" s="5"/>
      <c r="F162" s="5"/>
      <c r="G162" s="5"/>
      <c r="H162" s="5"/>
    </row>
    <row r="163" spans="5:8" ht="14.25">
      <c r="E163" s="5"/>
      <c r="F163" s="5"/>
      <c r="G163" s="5"/>
      <c r="H163" s="5"/>
    </row>
    <row r="164" spans="5:8" ht="14.25">
      <c r="E164" s="5"/>
      <c r="F164" s="5"/>
      <c r="G164" s="5"/>
      <c r="H164" s="5"/>
    </row>
    <row r="165" spans="5:8" ht="14.25">
      <c r="E165" s="5"/>
      <c r="F165" s="5"/>
      <c r="G165" s="5"/>
      <c r="H165" s="5"/>
    </row>
    <row r="166" spans="5:8" ht="14.25">
      <c r="E166" s="5"/>
      <c r="F166" s="5"/>
      <c r="G166" s="5"/>
      <c r="H166" s="5"/>
    </row>
    <row r="167" spans="5:8" ht="14.25">
      <c r="E167" s="5"/>
      <c r="F167" s="5"/>
      <c r="G167" s="5"/>
      <c r="H167" s="5"/>
    </row>
    <row r="168" spans="5:8" ht="14.25">
      <c r="E168" s="5"/>
      <c r="F168" s="5"/>
      <c r="G168" s="5"/>
      <c r="H168" s="5"/>
    </row>
    <row r="169" spans="5:8" ht="14.25">
      <c r="E169" s="5"/>
      <c r="F169" s="5"/>
      <c r="G169" s="5"/>
      <c r="H169" s="5"/>
    </row>
    <row r="170" spans="5:8" ht="14.25">
      <c r="E170" s="5"/>
      <c r="F170" s="5"/>
      <c r="G170" s="5"/>
      <c r="H170" s="5"/>
    </row>
    <row r="171" spans="5:8" ht="14.25">
      <c r="E171" s="5"/>
      <c r="F171" s="5"/>
      <c r="G171" s="5"/>
      <c r="H171" s="5"/>
    </row>
    <row r="172" spans="5:8" ht="14.25">
      <c r="E172" s="5"/>
      <c r="F172" s="5"/>
      <c r="G172" s="5"/>
      <c r="H172" s="5"/>
    </row>
    <row r="173" spans="5:8" ht="14.25">
      <c r="E173" s="5"/>
      <c r="F173" s="5"/>
      <c r="G173" s="5"/>
      <c r="H173" s="5"/>
    </row>
    <row r="174" spans="5:8" ht="14.25">
      <c r="E174" s="5"/>
      <c r="F174" s="5"/>
      <c r="G174" s="5"/>
      <c r="H174" s="5"/>
    </row>
    <row r="175" spans="5:8" ht="14.25">
      <c r="E175" s="5"/>
      <c r="F175" s="5"/>
      <c r="G175" s="5"/>
      <c r="H175" s="5"/>
    </row>
    <row r="176" spans="5:8" ht="14.25">
      <c r="E176" s="5"/>
      <c r="F176" s="5"/>
      <c r="G176" s="5"/>
      <c r="H176" s="5"/>
    </row>
    <row r="177" spans="5:8" ht="14.25">
      <c r="E177" s="5"/>
      <c r="F177" s="5"/>
      <c r="G177" s="5"/>
      <c r="H177" s="5"/>
    </row>
    <row r="178" spans="5:8" ht="14.25">
      <c r="E178" s="5"/>
      <c r="F178" s="5"/>
      <c r="G178" s="5"/>
      <c r="H178" s="5"/>
    </row>
    <row r="179" spans="5:8" ht="14.25">
      <c r="E179" s="5"/>
      <c r="F179" s="5"/>
      <c r="G179" s="5"/>
      <c r="H179" s="5"/>
    </row>
    <row r="180" spans="5:8" ht="14.25">
      <c r="E180" s="5"/>
      <c r="F180" s="5"/>
      <c r="G180" s="5"/>
      <c r="H180" s="5"/>
    </row>
    <row r="181" spans="5:8" ht="14.25">
      <c r="E181" s="5"/>
      <c r="F181" s="5"/>
      <c r="G181" s="5"/>
      <c r="H181" s="5"/>
    </row>
    <row r="182" spans="5:8" ht="14.25">
      <c r="E182" s="5"/>
      <c r="F182" s="5"/>
      <c r="G182" s="5"/>
      <c r="H182" s="5"/>
    </row>
    <row r="183" spans="5:8" ht="14.25">
      <c r="E183" s="5"/>
      <c r="F183" s="5"/>
      <c r="G183" s="5"/>
      <c r="H183" s="5"/>
    </row>
    <row r="184" spans="5:8" ht="14.25">
      <c r="E184" s="5"/>
      <c r="F184" s="5"/>
      <c r="G184" s="5"/>
      <c r="H184" s="5"/>
    </row>
    <row r="185" spans="5:8" ht="14.25">
      <c r="E185" s="5"/>
      <c r="F185" s="5"/>
      <c r="G185" s="5"/>
      <c r="H185" s="5"/>
    </row>
    <row r="186" spans="5:8" ht="14.25">
      <c r="E186" s="5"/>
      <c r="F186" s="5"/>
      <c r="G186" s="5"/>
      <c r="H186" s="5"/>
    </row>
    <row r="187" spans="5:8" ht="14.25">
      <c r="E187" s="5"/>
      <c r="F187" s="5"/>
      <c r="G187" s="5"/>
      <c r="H187" s="5"/>
    </row>
    <row r="188" spans="5:8" ht="14.25">
      <c r="E188" s="5"/>
      <c r="F188" s="5"/>
      <c r="G188" s="5"/>
      <c r="H188" s="5"/>
    </row>
    <row r="189" spans="5:8" ht="14.25">
      <c r="E189" s="5"/>
      <c r="F189" s="5"/>
      <c r="G189" s="5"/>
      <c r="H189" s="5"/>
    </row>
    <row r="190" spans="5:8" ht="14.25">
      <c r="E190" s="5"/>
      <c r="F190" s="5"/>
      <c r="G190" s="5"/>
      <c r="H190" s="5"/>
    </row>
    <row r="191" spans="5:8" ht="14.25">
      <c r="E191" s="5"/>
      <c r="F191" s="5"/>
      <c r="G191" s="5"/>
      <c r="H191" s="5"/>
    </row>
    <row r="192" spans="5:8" ht="14.25">
      <c r="E192" s="5"/>
      <c r="F192" s="5"/>
      <c r="G192" s="5"/>
      <c r="H192" s="5"/>
    </row>
    <row r="193" spans="5:8" ht="14.25">
      <c r="E193" s="5"/>
      <c r="F193" s="5"/>
      <c r="G193" s="5"/>
      <c r="H193" s="5"/>
    </row>
    <row r="194" spans="5:8" ht="14.25">
      <c r="E194" s="5"/>
      <c r="F194" s="5"/>
      <c r="G194" s="5"/>
      <c r="H194" s="5"/>
    </row>
    <row r="195" spans="5:8" ht="14.25">
      <c r="E195" s="5"/>
      <c r="F195" s="5"/>
      <c r="G195" s="5"/>
      <c r="H195" s="5"/>
    </row>
    <row r="196" spans="5:8" ht="14.25">
      <c r="E196" s="5"/>
      <c r="F196" s="5"/>
      <c r="G196" s="5"/>
      <c r="H196" s="5"/>
    </row>
    <row r="197" spans="5:8" ht="14.25">
      <c r="E197" s="5"/>
      <c r="F197" s="5"/>
      <c r="G197" s="5"/>
      <c r="H197" s="5"/>
    </row>
    <row r="198" spans="5:8" ht="14.25">
      <c r="E198" s="5"/>
      <c r="F198" s="5"/>
      <c r="G198" s="5"/>
      <c r="H198" s="5"/>
    </row>
    <row r="199" spans="5:8" ht="14.25">
      <c r="E199" s="5"/>
      <c r="F199" s="5"/>
      <c r="G199" s="5"/>
      <c r="H199" s="5"/>
    </row>
    <row r="200" spans="5:8" ht="14.25">
      <c r="E200" s="5"/>
      <c r="F200" s="5"/>
      <c r="G200" s="5"/>
      <c r="H200" s="5"/>
    </row>
    <row r="201" spans="5:8" ht="14.25">
      <c r="E201" s="5"/>
      <c r="F201" s="5"/>
      <c r="G201" s="5"/>
      <c r="H201" s="5"/>
    </row>
    <row r="202" spans="5:8" ht="14.25">
      <c r="E202" s="5"/>
      <c r="F202" s="5"/>
      <c r="G202" s="5"/>
      <c r="H202" s="5"/>
    </row>
    <row r="203" spans="5:8" ht="14.25">
      <c r="E203" s="5"/>
      <c r="F203" s="5"/>
      <c r="G203" s="5"/>
      <c r="H203" s="5"/>
    </row>
    <row r="204" spans="5:8" ht="14.25">
      <c r="E204" s="5"/>
      <c r="F204" s="5"/>
      <c r="G204" s="5"/>
      <c r="H204" s="5"/>
    </row>
    <row r="205" spans="5:8" ht="14.25">
      <c r="E205" s="5"/>
      <c r="F205" s="5"/>
      <c r="G205" s="5"/>
      <c r="H205" s="5"/>
    </row>
    <row r="206" spans="5:8" ht="14.25">
      <c r="E206" s="5"/>
      <c r="F206" s="5"/>
      <c r="G206" s="5"/>
      <c r="H206" s="5"/>
    </row>
    <row r="207" spans="5:8" ht="14.25">
      <c r="E207" s="5"/>
      <c r="F207" s="5"/>
      <c r="G207" s="5"/>
      <c r="H207" s="5"/>
    </row>
    <row r="208" spans="5:8" ht="14.25">
      <c r="E208" s="5"/>
      <c r="F208" s="5"/>
      <c r="G208" s="5"/>
      <c r="H208" s="5"/>
    </row>
    <row r="209" spans="5:8" ht="14.25">
      <c r="E209" s="5"/>
      <c r="F209" s="5"/>
      <c r="G209" s="5"/>
      <c r="H209" s="5"/>
    </row>
    <row r="210" spans="5:8" ht="14.25">
      <c r="E210" s="5"/>
      <c r="F210" s="5"/>
      <c r="G210" s="5"/>
      <c r="H210" s="5"/>
    </row>
    <row r="211" spans="5:8" ht="14.25">
      <c r="E211" s="5"/>
      <c r="F211" s="5"/>
      <c r="G211" s="5"/>
      <c r="H211" s="5"/>
    </row>
    <row r="212" spans="5:8" ht="14.25">
      <c r="E212" s="5"/>
      <c r="F212" s="5"/>
      <c r="G212" s="5"/>
      <c r="H212" s="5"/>
    </row>
    <row r="213" spans="5:8" ht="14.25">
      <c r="E213" s="5"/>
      <c r="F213" s="5"/>
      <c r="G213" s="5"/>
      <c r="H213" s="5"/>
    </row>
    <row r="214" spans="5:8" ht="14.25">
      <c r="E214" s="5"/>
      <c r="F214" s="5"/>
      <c r="G214" s="5"/>
      <c r="H214" s="5"/>
    </row>
    <row r="215" spans="5:8" ht="14.25">
      <c r="E215" s="5"/>
      <c r="F215" s="5"/>
      <c r="G215" s="5"/>
      <c r="H215" s="5"/>
    </row>
    <row r="216" spans="5:8" ht="14.25">
      <c r="E216" s="5"/>
      <c r="F216" s="5"/>
      <c r="G216" s="5"/>
      <c r="H216" s="5"/>
    </row>
    <row r="217" spans="5:8" ht="14.25">
      <c r="E217" s="5"/>
      <c r="F217" s="5"/>
      <c r="G217" s="5"/>
      <c r="H217" s="5"/>
    </row>
    <row r="218" spans="5:8" ht="14.25">
      <c r="E218" s="5"/>
      <c r="F218" s="5"/>
      <c r="G218" s="5"/>
      <c r="H218" s="5"/>
    </row>
    <row r="219" spans="5:8" ht="14.25">
      <c r="E219" s="5"/>
      <c r="F219" s="5"/>
      <c r="G219" s="5"/>
      <c r="H219" s="5"/>
    </row>
    <row r="220" spans="5:8" ht="14.25">
      <c r="E220" s="5"/>
      <c r="F220" s="5"/>
      <c r="G220" s="5"/>
      <c r="H220" s="5"/>
    </row>
    <row r="221" spans="5:8" ht="14.25">
      <c r="E221" s="5"/>
      <c r="F221" s="5"/>
      <c r="G221" s="5"/>
      <c r="H221" s="5"/>
    </row>
    <row r="222" spans="5:8" ht="14.25">
      <c r="E222" s="5"/>
      <c r="F222" s="5"/>
      <c r="G222" s="5"/>
      <c r="H222" s="5"/>
    </row>
    <row r="223" spans="5:8" ht="14.25">
      <c r="E223" s="5"/>
      <c r="F223" s="5"/>
      <c r="G223" s="5"/>
      <c r="H223" s="5"/>
    </row>
    <row r="224" spans="5:8" ht="14.25">
      <c r="E224" s="5"/>
      <c r="F224" s="5"/>
      <c r="G224" s="5"/>
      <c r="H224" s="5"/>
    </row>
    <row r="225" spans="5:8" ht="14.25">
      <c r="E225" s="5"/>
      <c r="F225" s="5"/>
      <c r="G225" s="5"/>
      <c r="H225" s="5"/>
    </row>
    <row r="226" spans="5:8" ht="14.25">
      <c r="E226" s="5"/>
      <c r="F226" s="5"/>
      <c r="G226" s="5"/>
      <c r="H226" s="5"/>
    </row>
    <row r="227" spans="5:8" ht="14.25">
      <c r="E227" s="5"/>
      <c r="F227" s="5"/>
      <c r="G227" s="5"/>
      <c r="H227" s="5"/>
    </row>
    <row r="228" spans="5:8" ht="14.25">
      <c r="E228" s="5"/>
      <c r="F228" s="5"/>
      <c r="G228" s="5"/>
      <c r="H228" s="5"/>
    </row>
    <row r="229" spans="5:8" ht="14.25">
      <c r="E229" s="5"/>
      <c r="F229" s="5"/>
      <c r="G229" s="5"/>
      <c r="H229" s="5"/>
    </row>
    <row r="230" spans="5:8" ht="14.25">
      <c r="E230" s="5"/>
      <c r="F230" s="5"/>
      <c r="G230" s="5"/>
      <c r="H230" s="5"/>
    </row>
    <row r="231" spans="5:8" ht="14.25">
      <c r="E231" s="5"/>
      <c r="F231" s="5"/>
      <c r="G231" s="5"/>
      <c r="H231" s="5"/>
    </row>
    <row r="232" spans="5:8" ht="14.25">
      <c r="E232" s="5"/>
      <c r="F232" s="5"/>
      <c r="G232" s="5"/>
      <c r="H232" s="5"/>
    </row>
    <row r="233" spans="5:8" ht="14.25">
      <c r="E233" s="5"/>
      <c r="F233" s="5"/>
      <c r="G233" s="5"/>
      <c r="H233" s="5"/>
    </row>
    <row r="234" spans="5:8" ht="14.25">
      <c r="E234" s="5"/>
      <c r="F234" s="5"/>
      <c r="G234" s="5"/>
      <c r="H234" s="5"/>
    </row>
    <row r="235" spans="5:8" ht="14.25">
      <c r="E235" s="5"/>
      <c r="F235" s="5"/>
      <c r="G235" s="5"/>
      <c r="H235" s="5"/>
    </row>
    <row r="236" spans="5:8" ht="14.25">
      <c r="E236" s="5"/>
      <c r="F236" s="5"/>
      <c r="G236" s="5"/>
      <c r="H236" s="5"/>
    </row>
    <row r="237" spans="5:8" ht="14.25">
      <c r="E237" s="5"/>
      <c r="F237" s="5"/>
      <c r="G237" s="5"/>
      <c r="H237" s="5"/>
    </row>
    <row r="238" spans="5:8" ht="14.25">
      <c r="E238" s="5"/>
      <c r="F238" s="5"/>
      <c r="G238" s="5"/>
      <c r="H238" s="5"/>
    </row>
    <row r="239" spans="5:8" ht="14.25">
      <c r="E239" s="5"/>
      <c r="F239" s="5"/>
      <c r="G239" s="5"/>
      <c r="H239" s="5"/>
    </row>
    <row r="240" spans="5:8" ht="14.25">
      <c r="E240" s="5"/>
      <c r="F240" s="5"/>
      <c r="G240" s="5"/>
      <c r="H240" s="5"/>
    </row>
    <row r="241" spans="5:8" ht="14.25">
      <c r="E241" s="5"/>
      <c r="F241" s="5"/>
      <c r="G241" s="5"/>
      <c r="H241" s="5"/>
    </row>
    <row r="242" spans="5:8" ht="14.25">
      <c r="E242" s="5"/>
      <c r="F242" s="5"/>
      <c r="G242" s="5"/>
      <c r="H242" s="5"/>
    </row>
    <row r="243" spans="5:8" ht="14.25">
      <c r="E243" s="5"/>
      <c r="F243" s="5"/>
      <c r="G243" s="5"/>
      <c r="H243" s="5"/>
    </row>
    <row r="244" spans="5:8" ht="14.25">
      <c r="E244" s="5"/>
      <c r="F244" s="5"/>
      <c r="G244" s="5"/>
      <c r="H244" s="5"/>
    </row>
    <row r="245" spans="5:8" ht="14.25">
      <c r="E245" s="5"/>
      <c r="F245" s="5"/>
      <c r="G245" s="5"/>
      <c r="H245" s="5"/>
    </row>
    <row r="246" spans="5:8" ht="14.25">
      <c r="E246" s="5"/>
      <c r="F246" s="5"/>
      <c r="G246" s="5"/>
      <c r="H246" s="5"/>
    </row>
    <row r="247" spans="5:8" ht="14.25">
      <c r="E247" s="5"/>
      <c r="F247" s="5"/>
      <c r="G247" s="5"/>
      <c r="H247" s="5"/>
    </row>
    <row r="248" spans="5:8" ht="14.25">
      <c r="E248" s="5"/>
      <c r="F248" s="5"/>
      <c r="G248" s="5"/>
      <c r="H248" s="5"/>
    </row>
    <row r="249" spans="5:8" ht="14.25">
      <c r="E249" s="5"/>
      <c r="F249" s="5"/>
      <c r="G249" s="5"/>
      <c r="H249" s="5"/>
    </row>
    <row r="250" spans="5:8" ht="14.25">
      <c r="E250" s="5"/>
      <c r="F250" s="5"/>
      <c r="G250" s="5"/>
      <c r="H250" s="5"/>
    </row>
    <row r="251" spans="5:8" ht="14.25">
      <c r="E251" s="5"/>
      <c r="F251" s="5"/>
      <c r="G251" s="5"/>
      <c r="H251" s="5"/>
    </row>
    <row r="252" spans="5:8" ht="14.25">
      <c r="E252" s="5"/>
      <c r="F252" s="5"/>
      <c r="G252" s="5"/>
      <c r="H252" s="5"/>
    </row>
    <row r="253" spans="5:8" ht="14.25">
      <c r="E253" s="5"/>
      <c r="F253" s="5"/>
      <c r="G253" s="5"/>
      <c r="H253" s="5"/>
    </row>
    <row r="254" spans="5:8" ht="14.25">
      <c r="E254" s="5"/>
      <c r="F254" s="5"/>
      <c r="G254" s="5"/>
      <c r="H254" s="5"/>
    </row>
    <row r="255" spans="5:8" ht="14.25">
      <c r="E255" s="5"/>
      <c r="F255" s="5"/>
      <c r="G255" s="5"/>
      <c r="H255" s="5"/>
    </row>
    <row r="256" spans="5:8" ht="14.25">
      <c r="E256" s="5"/>
      <c r="F256" s="5"/>
      <c r="G256" s="5"/>
      <c r="H256" s="5"/>
    </row>
    <row r="257" spans="5:8" ht="14.25">
      <c r="E257" s="5"/>
      <c r="F257" s="5"/>
      <c r="G257" s="5"/>
      <c r="H257" s="5"/>
    </row>
    <row r="258" spans="5:8" ht="14.25">
      <c r="E258" s="5"/>
      <c r="F258" s="5"/>
      <c r="G258" s="5"/>
      <c r="H258" s="5"/>
    </row>
    <row r="259" spans="5:8" ht="14.25">
      <c r="E259" s="5"/>
      <c r="F259" s="5"/>
      <c r="G259" s="5"/>
      <c r="H259" s="5"/>
    </row>
    <row r="260" spans="5:8" ht="14.25">
      <c r="E260" s="5"/>
      <c r="F260" s="5"/>
      <c r="G260" s="5"/>
      <c r="H260" s="5"/>
    </row>
    <row r="261" spans="5:8" ht="14.25">
      <c r="E261" s="5"/>
      <c r="F261" s="5"/>
      <c r="G261" s="5"/>
      <c r="H261" s="5"/>
    </row>
    <row r="262" spans="5:8" ht="14.25">
      <c r="E262" s="5"/>
      <c r="F262" s="5"/>
      <c r="G262" s="5"/>
      <c r="H262" s="5"/>
    </row>
    <row r="263" spans="5:8" ht="14.25">
      <c r="E263" s="5"/>
      <c r="F263" s="5"/>
      <c r="G263" s="5"/>
      <c r="H263" s="5"/>
    </row>
    <row r="264" spans="5:8" ht="14.25">
      <c r="E264" s="5"/>
      <c r="F264" s="5"/>
      <c r="G264" s="5"/>
      <c r="H264" s="5"/>
    </row>
    <row r="265" spans="5:8" ht="14.25">
      <c r="E265" s="5"/>
      <c r="F265" s="5"/>
      <c r="G265" s="5"/>
      <c r="H265" s="5"/>
    </row>
    <row r="266" spans="5:8" ht="14.25">
      <c r="E266" s="5"/>
      <c r="F266" s="5"/>
      <c r="G266" s="5"/>
      <c r="H266" s="5"/>
    </row>
    <row r="267" spans="5:8" ht="14.25">
      <c r="E267" s="5"/>
      <c r="F267" s="5"/>
      <c r="G267" s="5"/>
      <c r="H267" s="5"/>
    </row>
    <row r="268" spans="5:8" ht="14.25">
      <c r="E268" s="5"/>
      <c r="F268" s="5"/>
      <c r="G268" s="5"/>
      <c r="H268" s="5"/>
    </row>
    <row r="269" spans="5:8" ht="14.25">
      <c r="E269" s="5"/>
      <c r="F269" s="5"/>
      <c r="G269" s="5"/>
      <c r="H269" s="5"/>
    </row>
    <row r="270" spans="5:8" ht="14.25">
      <c r="E270" s="5"/>
      <c r="F270" s="5"/>
      <c r="G270" s="5"/>
      <c r="H270" s="5"/>
    </row>
    <row r="271" spans="5:8" ht="14.25">
      <c r="E271" s="5"/>
      <c r="F271" s="5"/>
      <c r="G271" s="5"/>
      <c r="H271" s="5"/>
    </row>
    <row r="272" spans="5:8" ht="14.25">
      <c r="E272" s="5"/>
      <c r="F272" s="5"/>
      <c r="G272" s="5"/>
      <c r="H272" s="5"/>
    </row>
    <row r="273" spans="5:8" ht="14.25">
      <c r="E273" s="5"/>
      <c r="F273" s="5"/>
      <c r="G273" s="5"/>
      <c r="H273" s="5"/>
    </row>
    <row r="274" spans="5:8" ht="14.25">
      <c r="E274" s="5"/>
      <c r="F274" s="5"/>
      <c r="G274" s="5"/>
      <c r="H274" s="5"/>
    </row>
    <row r="275" spans="5:8" ht="14.25">
      <c r="E275" s="5"/>
      <c r="F275" s="5"/>
      <c r="G275" s="5"/>
      <c r="H275" s="5"/>
    </row>
    <row r="276" spans="5:8" ht="14.25">
      <c r="E276" s="5"/>
      <c r="F276" s="5"/>
      <c r="G276" s="5"/>
      <c r="H276" s="5"/>
    </row>
    <row r="277" spans="5:8" ht="14.25">
      <c r="E277" s="5"/>
      <c r="F277" s="5"/>
      <c r="G277" s="5"/>
      <c r="H277" s="5"/>
    </row>
    <row r="278" spans="5:8" ht="14.25">
      <c r="E278" s="5"/>
      <c r="F278" s="5"/>
      <c r="G278" s="5"/>
      <c r="H278" s="5"/>
    </row>
    <row r="279" spans="5:8" ht="14.25">
      <c r="E279" s="5"/>
      <c r="F279" s="5"/>
      <c r="G279" s="5"/>
      <c r="H279" s="5"/>
    </row>
    <row r="280" spans="5:8" ht="14.25">
      <c r="E280" s="5"/>
      <c r="F280" s="5"/>
      <c r="G280" s="5"/>
      <c r="H280" s="5"/>
    </row>
    <row r="281" spans="5:8" ht="14.25">
      <c r="E281" s="5"/>
      <c r="F281" s="5"/>
      <c r="G281" s="5"/>
      <c r="H281" s="5"/>
    </row>
    <row r="282" spans="5:8" ht="14.25">
      <c r="E282" s="5"/>
      <c r="F282" s="5"/>
      <c r="G282" s="5"/>
      <c r="H282" s="5"/>
    </row>
    <row r="283" spans="5:8" ht="14.25">
      <c r="E283" s="5"/>
      <c r="F283" s="5"/>
      <c r="G283" s="5"/>
      <c r="H283" s="5"/>
    </row>
    <row r="284" spans="5:8" ht="14.25">
      <c r="E284" s="5"/>
      <c r="F284" s="5"/>
      <c r="G284" s="5"/>
      <c r="H284" s="5"/>
    </row>
    <row r="285" spans="5:8" ht="14.25">
      <c r="E285" s="5"/>
      <c r="F285" s="5"/>
      <c r="G285" s="5"/>
      <c r="H285" s="5"/>
    </row>
    <row r="286" spans="5:8" ht="14.25">
      <c r="E286" s="5"/>
      <c r="F286" s="5"/>
      <c r="G286" s="5"/>
      <c r="H286" s="5"/>
    </row>
    <row r="287" spans="5:8" ht="14.25">
      <c r="E287" s="5"/>
      <c r="F287" s="5"/>
      <c r="G287" s="5"/>
      <c r="H287" s="5"/>
    </row>
    <row r="288" spans="5:8" ht="14.25">
      <c r="E288" s="5"/>
      <c r="F288" s="5"/>
      <c r="G288" s="5"/>
      <c r="H288" s="5"/>
    </row>
    <row r="289" spans="5:8" ht="14.25">
      <c r="E289" s="5"/>
      <c r="F289" s="5"/>
      <c r="G289" s="5"/>
      <c r="H289" s="5"/>
    </row>
    <row r="290" spans="5:8" ht="14.25">
      <c r="E290" s="5"/>
      <c r="F290" s="5"/>
      <c r="G290" s="5"/>
      <c r="H290" s="5"/>
    </row>
    <row r="291" spans="5:8" ht="14.25">
      <c r="E291" s="5"/>
      <c r="F291" s="5"/>
      <c r="G291" s="5"/>
      <c r="H291" s="5"/>
    </row>
    <row r="292" spans="5:8" ht="14.25">
      <c r="E292" s="5"/>
      <c r="F292" s="5"/>
      <c r="G292" s="5"/>
      <c r="H292" s="5"/>
    </row>
    <row r="293" spans="5:8" ht="14.25">
      <c r="E293" s="5"/>
      <c r="F293" s="5"/>
      <c r="G293" s="5"/>
      <c r="H293" s="5"/>
    </row>
    <row r="294" spans="5:8" ht="14.25">
      <c r="E294" s="5"/>
      <c r="F294" s="5"/>
      <c r="G294" s="5"/>
      <c r="H294" s="5"/>
    </row>
    <row r="295" spans="5:8" ht="14.25">
      <c r="E295" s="5"/>
      <c r="F295" s="5"/>
      <c r="G295" s="5"/>
      <c r="H295" s="5"/>
    </row>
    <row r="296" spans="5:8" ht="14.25">
      <c r="E296" s="5"/>
      <c r="F296" s="5"/>
      <c r="G296" s="5"/>
      <c r="H296" s="5"/>
    </row>
    <row r="297" spans="5:8" ht="14.25">
      <c r="E297" s="5"/>
      <c r="F297" s="5"/>
      <c r="G297" s="5"/>
      <c r="H297" s="5"/>
    </row>
    <row r="298" spans="5:8" ht="14.25">
      <c r="E298" s="5"/>
      <c r="F298" s="5"/>
      <c r="G298" s="5"/>
      <c r="H298" s="5"/>
    </row>
    <row r="299" spans="5:8" ht="14.25">
      <c r="E299" s="5"/>
      <c r="F299" s="5"/>
      <c r="G299" s="5"/>
      <c r="H299" s="5"/>
    </row>
    <row r="300" spans="5:8" ht="14.25">
      <c r="E300" s="5"/>
      <c r="F300" s="5"/>
      <c r="G300" s="5"/>
      <c r="H300" s="5"/>
    </row>
    <row r="301" spans="5:8" ht="14.25">
      <c r="E301" s="5"/>
      <c r="F301" s="5"/>
      <c r="G301" s="5"/>
      <c r="H301" s="5"/>
    </row>
    <row r="302" spans="5:8" ht="14.25">
      <c r="E302" s="5"/>
      <c r="F302" s="5"/>
      <c r="G302" s="5"/>
      <c r="H302" s="5"/>
    </row>
    <row r="303" spans="5:8" ht="14.25">
      <c r="E303" s="5"/>
      <c r="F303" s="5"/>
      <c r="G303" s="5"/>
      <c r="H303" s="5"/>
    </row>
    <row r="304" spans="5:8" ht="14.25">
      <c r="E304" s="5"/>
      <c r="F304" s="5"/>
      <c r="G304" s="5"/>
      <c r="H304" s="5"/>
    </row>
    <row r="305" spans="5:8" ht="14.25">
      <c r="E305" s="5"/>
      <c r="F305" s="5"/>
      <c r="G305" s="5"/>
      <c r="H305" s="5"/>
    </row>
    <row r="306" spans="5:8" ht="14.25">
      <c r="E306" s="5"/>
      <c r="F306" s="5"/>
      <c r="G306" s="5"/>
      <c r="H306" s="5"/>
    </row>
    <row r="307" spans="5:8" ht="14.25">
      <c r="E307" s="5"/>
      <c r="F307" s="5"/>
      <c r="G307" s="5"/>
      <c r="H307" s="5"/>
    </row>
    <row r="308" spans="5:8" ht="14.25">
      <c r="E308" s="5"/>
      <c r="F308" s="5"/>
      <c r="G308" s="5"/>
      <c r="H308" s="5"/>
    </row>
    <row r="309" spans="5:8" ht="14.25">
      <c r="E309" s="5"/>
      <c r="F309" s="5"/>
      <c r="G309" s="5"/>
      <c r="H309" s="5"/>
    </row>
    <row r="310" spans="5:8" ht="14.25">
      <c r="E310" s="5"/>
      <c r="F310" s="5"/>
      <c r="G310" s="5"/>
      <c r="H310" s="5"/>
    </row>
    <row r="311" spans="5:8" ht="14.25">
      <c r="E311" s="5"/>
      <c r="F311" s="5"/>
      <c r="G311" s="5"/>
      <c r="H311" s="5"/>
    </row>
    <row r="312" spans="5:8" ht="14.25">
      <c r="E312" s="5"/>
      <c r="F312" s="5"/>
      <c r="G312" s="5"/>
      <c r="H312" s="5"/>
    </row>
    <row r="313" spans="5:8" ht="14.25">
      <c r="E313" s="5"/>
      <c r="F313" s="5"/>
      <c r="G313" s="5"/>
      <c r="H313" s="5"/>
    </row>
    <row r="314" spans="5:8" ht="14.25">
      <c r="E314" s="5"/>
      <c r="F314" s="5"/>
      <c r="G314" s="5"/>
      <c r="H314" s="5"/>
    </row>
    <row r="315" spans="5:8" ht="14.25">
      <c r="E315" s="5"/>
      <c r="F315" s="5"/>
      <c r="G315" s="5"/>
      <c r="H315" s="5"/>
    </row>
    <row r="316" spans="5:8" ht="14.25">
      <c r="E316" s="5"/>
      <c r="F316" s="5"/>
      <c r="G316" s="5"/>
      <c r="H316" s="5"/>
    </row>
    <row r="317" spans="5:8" ht="14.25">
      <c r="E317" s="5"/>
      <c r="F317" s="5"/>
      <c r="G317" s="5"/>
      <c r="H317" s="5"/>
    </row>
    <row r="318" spans="5:8" ht="14.25">
      <c r="E318" s="5"/>
      <c r="F318" s="5"/>
      <c r="G318" s="5"/>
      <c r="H318" s="5"/>
    </row>
    <row r="319" spans="5:8" ht="14.25">
      <c r="E319" s="5"/>
      <c r="F319" s="5"/>
      <c r="G319" s="5"/>
      <c r="H319" s="5"/>
    </row>
    <row r="320" spans="5:8" ht="14.25">
      <c r="E320" s="5"/>
      <c r="F320" s="5"/>
      <c r="G320" s="5"/>
      <c r="H320" s="5"/>
    </row>
    <row r="321" spans="5:8" ht="14.25">
      <c r="E321" s="5"/>
      <c r="F321" s="5"/>
      <c r="G321" s="5"/>
      <c r="H321" s="5"/>
    </row>
    <row r="322" spans="5:8" ht="14.25">
      <c r="E322" s="5"/>
      <c r="F322" s="5"/>
      <c r="G322" s="5"/>
      <c r="H322" s="5"/>
    </row>
    <row r="323" spans="5:8" ht="14.25">
      <c r="E323" s="5"/>
      <c r="F323" s="5"/>
      <c r="G323" s="5"/>
      <c r="H323" s="5"/>
    </row>
    <row r="324" spans="5:8" ht="14.25">
      <c r="E324" s="5"/>
      <c r="F324" s="5"/>
      <c r="G324" s="5"/>
      <c r="H324" s="5"/>
    </row>
    <row r="325" spans="5:8" ht="14.25">
      <c r="E325" s="5"/>
      <c r="F325" s="5"/>
      <c r="G325" s="5"/>
      <c r="H325" s="5"/>
    </row>
    <row r="326" spans="5:8" ht="14.25">
      <c r="E326" s="5"/>
      <c r="F326" s="5"/>
      <c r="G326" s="5"/>
      <c r="H326" s="5"/>
    </row>
    <row r="327" spans="5:8" ht="14.25">
      <c r="E327" s="5"/>
      <c r="F327" s="5"/>
      <c r="G327" s="5"/>
      <c r="H327" s="5"/>
    </row>
    <row r="328" spans="5:8" ht="14.25">
      <c r="E328" s="5"/>
      <c r="F328" s="5"/>
      <c r="G328" s="5"/>
      <c r="H328" s="5"/>
    </row>
    <row r="329" spans="5:8" ht="14.25">
      <c r="E329" s="5"/>
      <c r="F329" s="5"/>
      <c r="G329" s="5"/>
      <c r="H329" s="5"/>
    </row>
    <row r="330" spans="5:8" ht="14.25">
      <c r="E330" s="5"/>
      <c r="F330" s="5"/>
      <c r="G330" s="5"/>
      <c r="H330" s="5"/>
    </row>
    <row r="331" spans="5:8" ht="14.25">
      <c r="E331" s="5"/>
      <c r="F331" s="5"/>
      <c r="G331" s="5"/>
      <c r="H331" s="5"/>
    </row>
    <row r="332" spans="5:8" ht="14.25">
      <c r="E332" s="5"/>
      <c r="F332" s="5"/>
      <c r="G332" s="5"/>
      <c r="H332" s="5"/>
    </row>
    <row r="333" spans="5:8" ht="14.25">
      <c r="E333" s="5"/>
      <c r="F333" s="5"/>
      <c r="G333" s="5"/>
      <c r="H333" s="5"/>
    </row>
    <row r="334" spans="5:8" ht="14.25">
      <c r="E334" s="5"/>
      <c r="F334" s="5"/>
      <c r="G334" s="5"/>
      <c r="H334" s="5"/>
    </row>
    <row r="335" spans="5:8" ht="14.25">
      <c r="E335" s="5"/>
      <c r="F335" s="5"/>
      <c r="G335" s="5"/>
      <c r="H335" s="5"/>
    </row>
    <row r="336" spans="5:8" ht="14.25">
      <c r="E336" s="5"/>
      <c r="F336" s="5"/>
      <c r="G336" s="5"/>
      <c r="H336" s="5"/>
    </row>
    <row r="337" spans="5:8" ht="14.25">
      <c r="E337" s="5"/>
      <c r="F337" s="5"/>
      <c r="G337" s="5"/>
      <c r="H337" s="5"/>
    </row>
    <row r="338" spans="5:8" ht="14.25">
      <c r="E338" s="5"/>
      <c r="F338" s="5"/>
      <c r="G338" s="5"/>
      <c r="H338" s="5"/>
    </row>
    <row r="339" spans="5:8" ht="14.25">
      <c r="E339" s="5"/>
      <c r="F339" s="5"/>
      <c r="G339" s="5"/>
      <c r="H339" s="5"/>
    </row>
    <row r="340" spans="5:8" ht="14.25">
      <c r="E340" s="5"/>
      <c r="F340" s="5"/>
      <c r="G340" s="5"/>
      <c r="H340" s="5"/>
    </row>
    <row r="341" spans="5:8" ht="14.25">
      <c r="E341" s="5"/>
      <c r="F341" s="5"/>
      <c r="G341" s="5"/>
      <c r="H341" s="5"/>
    </row>
    <row r="342" spans="5:8" ht="14.25">
      <c r="E342" s="5"/>
      <c r="F342" s="5"/>
      <c r="G342" s="5"/>
      <c r="H342" s="5"/>
    </row>
    <row r="343" spans="5:8" ht="14.25">
      <c r="E343" s="5"/>
      <c r="F343" s="5"/>
      <c r="G343" s="5"/>
      <c r="H343" s="5"/>
    </row>
    <row r="344" spans="5:8" ht="14.25">
      <c r="E344" s="5"/>
      <c r="F344" s="5"/>
      <c r="G344" s="5"/>
      <c r="H344" s="5"/>
    </row>
    <row r="345" spans="5:8" ht="14.25">
      <c r="E345" s="5"/>
      <c r="F345" s="5"/>
      <c r="G345" s="5"/>
      <c r="H345" s="5"/>
    </row>
    <row r="346" spans="5:8" ht="14.25">
      <c r="E346" s="5"/>
      <c r="F346" s="5"/>
      <c r="G346" s="5"/>
      <c r="H346" s="5"/>
    </row>
    <row r="347" spans="5:8" ht="14.25">
      <c r="E347" s="5"/>
      <c r="F347" s="5"/>
      <c r="G347" s="5"/>
      <c r="H347" s="5"/>
    </row>
    <row r="348" spans="5:8" ht="14.25">
      <c r="E348" s="5"/>
      <c r="F348" s="5"/>
      <c r="G348" s="5"/>
      <c r="H348" s="5"/>
    </row>
    <row r="349" spans="5:8" ht="14.25">
      <c r="E349" s="5"/>
      <c r="F349" s="5"/>
      <c r="G349" s="5"/>
      <c r="H349" s="5"/>
    </row>
    <row r="350" spans="5:8" ht="14.25">
      <c r="E350" s="5"/>
      <c r="F350" s="5"/>
      <c r="G350" s="5"/>
      <c r="H350" s="5"/>
    </row>
    <row r="351" spans="5:8" ht="14.25">
      <c r="E351" s="5"/>
      <c r="F351" s="5"/>
      <c r="G351" s="5"/>
      <c r="H351" s="5"/>
    </row>
    <row r="352" spans="5:8" ht="14.25">
      <c r="E352" s="5"/>
      <c r="F352" s="5"/>
      <c r="G352" s="5"/>
      <c r="H352" s="5"/>
    </row>
    <row r="353" spans="5:8" ht="14.25">
      <c r="E353" s="5"/>
      <c r="F353" s="5"/>
      <c r="G353" s="5"/>
      <c r="H353" s="5"/>
    </row>
    <row r="354" spans="5:8" ht="14.25">
      <c r="E354" s="5"/>
      <c r="F354" s="5"/>
      <c r="G354" s="5"/>
      <c r="H354" s="5"/>
    </row>
    <row r="355" spans="5:8" ht="14.25">
      <c r="E355" s="5"/>
      <c r="F355" s="5"/>
      <c r="G355" s="5"/>
      <c r="H355" s="5"/>
    </row>
    <row r="356" spans="5:8" ht="14.25">
      <c r="E356" s="5"/>
      <c r="F356" s="5"/>
      <c r="G356" s="5"/>
      <c r="H356" s="5"/>
    </row>
    <row r="357" spans="5:8" ht="14.25">
      <c r="E357" s="5"/>
      <c r="F357" s="5"/>
      <c r="G357" s="5"/>
      <c r="H357" s="5"/>
    </row>
    <row r="358" spans="5:8" ht="14.25">
      <c r="E358" s="5"/>
      <c r="F358" s="5"/>
      <c r="G358" s="5"/>
      <c r="H358" s="5"/>
    </row>
    <row r="359" spans="5:8" ht="14.25">
      <c r="E359" s="5"/>
      <c r="F359" s="5"/>
      <c r="G359" s="5"/>
      <c r="H359" s="5"/>
    </row>
    <row r="360" spans="5:8" ht="14.25">
      <c r="E360" s="5"/>
      <c r="F360" s="5"/>
      <c r="G360" s="5"/>
      <c r="H360" s="5"/>
    </row>
    <row r="361" spans="5:8" ht="14.25">
      <c r="E361" s="5"/>
      <c r="F361" s="5"/>
      <c r="G361" s="5"/>
      <c r="H361" s="5"/>
    </row>
    <row r="362" spans="5:8" ht="14.25">
      <c r="E362" s="5"/>
      <c r="F362" s="5"/>
      <c r="G362" s="5"/>
      <c r="H362" s="5"/>
    </row>
    <row r="363" spans="5:8" ht="14.25">
      <c r="E363" s="5"/>
      <c r="F363" s="5"/>
      <c r="G363" s="5"/>
      <c r="H363" s="5"/>
    </row>
    <row r="364" spans="5:8" ht="14.25">
      <c r="E364" s="5"/>
      <c r="F364" s="5"/>
      <c r="G364" s="5"/>
      <c r="H364" s="5"/>
    </row>
    <row r="365" spans="5:8" ht="14.25">
      <c r="E365" s="5"/>
      <c r="F365" s="5"/>
      <c r="G365" s="5"/>
      <c r="H365" s="5"/>
    </row>
    <row r="366" spans="5:8" ht="14.25">
      <c r="E366" s="5"/>
      <c r="F366" s="5"/>
      <c r="G366" s="5"/>
      <c r="H366" s="5"/>
    </row>
    <row r="367" spans="5:8" ht="14.25">
      <c r="E367" s="5"/>
      <c r="F367" s="5"/>
      <c r="G367" s="5"/>
      <c r="H367" s="5"/>
    </row>
    <row r="368" spans="5:8" ht="14.25">
      <c r="E368" s="5"/>
      <c r="F368" s="5"/>
      <c r="G368" s="5"/>
      <c r="H368" s="5"/>
    </row>
    <row r="369" spans="5:8" ht="14.25">
      <c r="E369" s="5"/>
      <c r="F369" s="5"/>
      <c r="G369" s="5"/>
      <c r="H369" s="5"/>
    </row>
    <row r="370" spans="5:8" ht="14.25">
      <c r="E370" s="5"/>
      <c r="F370" s="5"/>
      <c r="G370" s="5"/>
      <c r="H370" s="5"/>
    </row>
    <row r="371" spans="5:8" ht="14.25">
      <c r="E371" s="5"/>
      <c r="F371" s="5"/>
      <c r="G371" s="5"/>
      <c r="H371" s="5"/>
    </row>
    <row r="372" spans="5:8" ht="14.25">
      <c r="E372" s="5"/>
      <c r="F372" s="5"/>
      <c r="G372" s="5"/>
      <c r="H372" s="5"/>
    </row>
    <row r="373" spans="5:8" ht="14.25">
      <c r="E373" s="5"/>
      <c r="F373" s="5"/>
      <c r="G373" s="5"/>
      <c r="H373" s="5"/>
    </row>
    <row r="374" spans="5:8" ht="14.25">
      <c r="E374" s="5"/>
      <c r="F374" s="5"/>
      <c r="G374" s="5"/>
      <c r="H374" s="5"/>
    </row>
    <row r="375" spans="5:8" ht="14.25">
      <c r="E375" s="5"/>
      <c r="F375" s="5"/>
      <c r="G375" s="5"/>
      <c r="H375" s="5"/>
    </row>
    <row r="376" spans="5:8" ht="14.25">
      <c r="E376" s="5"/>
      <c r="F376" s="5"/>
      <c r="G376" s="5"/>
      <c r="H376" s="5"/>
    </row>
    <row r="377" spans="5:8" ht="14.25">
      <c r="E377" s="5"/>
      <c r="F377" s="5"/>
      <c r="G377" s="5"/>
      <c r="H377" s="5"/>
    </row>
    <row r="378" spans="5:8" ht="14.25">
      <c r="E378" s="5"/>
      <c r="F378" s="5"/>
      <c r="G378" s="5"/>
      <c r="H378" s="5"/>
    </row>
    <row r="379" spans="5:8" ht="14.25">
      <c r="E379" s="5"/>
      <c r="F379" s="5"/>
      <c r="G379" s="5"/>
      <c r="H379" s="5"/>
    </row>
    <row r="380" spans="5:8" ht="14.25">
      <c r="E380" s="5"/>
      <c r="F380" s="5"/>
      <c r="G380" s="5"/>
      <c r="H380" s="5"/>
    </row>
    <row r="381" spans="5:8" ht="14.25">
      <c r="E381" s="5"/>
      <c r="F381" s="5"/>
      <c r="G381" s="5"/>
      <c r="H381" s="5"/>
    </row>
    <row r="382" spans="5:8" ht="14.25">
      <c r="E382" s="5"/>
      <c r="F382" s="5"/>
      <c r="G382" s="5"/>
      <c r="H382" s="5"/>
    </row>
    <row r="383" spans="5:8" ht="14.25">
      <c r="E383" s="5"/>
      <c r="F383" s="5"/>
      <c r="G383" s="5"/>
      <c r="H383" s="5"/>
    </row>
    <row r="384" spans="5:8" ht="14.25">
      <c r="E384" s="5"/>
      <c r="F384" s="5"/>
      <c r="G384" s="5"/>
      <c r="H384" s="5"/>
    </row>
    <row r="385" spans="5:8" ht="14.25">
      <c r="E385" s="5"/>
      <c r="F385" s="5"/>
      <c r="G385" s="5"/>
      <c r="H385" s="5"/>
    </row>
    <row r="386" spans="5:8" ht="14.25">
      <c r="E386" s="5"/>
      <c r="F386" s="5"/>
      <c r="G386" s="5"/>
      <c r="H386" s="5"/>
    </row>
    <row r="387" spans="5:8" ht="14.25">
      <c r="E387" s="5"/>
      <c r="F387" s="5"/>
      <c r="G387" s="5"/>
      <c r="H387" s="5"/>
    </row>
    <row r="388" spans="5:8" ht="14.25">
      <c r="E388" s="5"/>
      <c r="F388" s="5"/>
      <c r="G388" s="5"/>
      <c r="H388" s="5"/>
    </row>
    <row r="389" spans="5:8" ht="14.25">
      <c r="E389" s="5"/>
      <c r="F389" s="5"/>
      <c r="G389" s="5"/>
      <c r="H389" s="5"/>
    </row>
    <row r="390" spans="5:8" ht="14.25">
      <c r="E390" s="5"/>
      <c r="F390" s="5"/>
      <c r="G390" s="5"/>
      <c r="H390" s="5"/>
    </row>
    <row r="391" spans="5:8" ht="14.25">
      <c r="E391" s="5"/>
      <c r="F391" s="5"/>
      <c r="G391" s="5"/>
      <c r="H391" s="5"/>
    </row>
    <row r="392" spans="5:8" ht="14.25">
      <c r="E392" s="5"/>
      <c r="F392" s="5"/>
      <c r="G392" s="5"/>
      <c r="H392" s="5"/>
    </row>
    <row r="393" spans="5:8" ht="14.25">
      <c r="E393" s="5"/>
      <c r="F393" s="5"/>
      <c r="G393" s="5"/>
      <c r="H393" s="5"/>
    </row>
    <row r="394" spans="5:8" ht="14.25">
      <c r="E394" s="5"/>
      <c r="F394" s="5"/>
      <c r="G394" s="5"/>
      <c r="H394" s="5"/>
    </row>
    <row r="395" spans="5:8" ht="14.25">
      <c r="E395" s="5"/>
      <c r="F395" s="5"/>
      <c r="G395" s="5"/>
      <c r="H395" s="5"/>
    </row>
    <row r="396" spans="5:8" ht="14.25">
      <c r="E396" s="5"/>
      <c r="F396" s="5"/>
      <c r="G396" s="5"/>
      <c r="H396" s="5"/>
    </row>
    <row r="397" spans="5:8" ht="14.25">
      <c r="E397" s="5"/>
      <c r="F397" s="5"/>
      <c r="G397" s="5"/>
      <c r="H397" s="5"/>
    </row>
    <row r="398" spans="5:8" ht="14.25">
      <c r="E398" s="5"/>
      <c r="F398" s="5"/>
      <c r="G398" s="5"/>
      <c r="H398" s="5"/>
    </row>
    <row r="399" spans="5:8" ht="14.25">
      <c r="E399" s="5"/>
      <c r="F399" s="5"/>
      <c r="G399" s="5"/>
      <c r="H399" s="5"/>
    </row>
    <row r="400" spans="5:8" ht="14.25">
      <c r="E400" s="5"/>
      <c r="F400" s="5"/>
      <c r="G400" s="5"/>
      <c r="H400" s="5"/>
    </row>
    <row r="401" spans="5:8" ht="14.25">
      <c r="E401" s="5"/>
      <c r="F401" s="5"/>
      <c r="G401" s="5"/>
      <c r="H401" s="5"/>
    </row>
    <row r="402" spans="5:8" ht="14.25">
      <c r="E402" s="5"/>
      <c r="F402" s="5"/>
      <c r="G402" s="5"/>
      <c r="H402" s="5"/>
    </row>
    <row r="403" spans="5:8" ht="14.25">
      <c r="E403" s="5"/>
      <c r="F403" s="5"/>
      <c r="G403" s="5"/>
      <c r="H403" s="5"/>
    </row>
    <row r="404" spans="5:8" ht="14.25">
      <c r="E404" s="5"/>
      <c r="F404" s="5"/>
      <c r="G404" s="5"/>
      <c r="H404" s="5"/>
    </row>
    <row r="405" spans="5:8" ht="14.25">
      <c r="E405" s="5"/>
      <c r="F405" s="5"/>
      <c r="G405" s="5"/>
      <c r="H405" s="5"/>
    </row>
    <row r="406" spans="5:8" ht="14.25">
      <c r="E406" s="5"/>
      <c r="F406" s="5"/>
      <c r="G406" s="5"/>
      <c r="H406" s="5"/>
    </row>
    <row r="407" spans="5:8" ht="14.25">
      <c r="E407" s="5"/>
      <c r="F407" s="5"/>
      <c r="G407" s="5"/>
      <c r="H407" s="5"/>
    </row>
    <row r="408" spans="5:8" ht="14.25">
      <c r="E408" s="5"/>
      <c r="F408" s="5"/>
      <c r="G408" s="5"/>
      <c r="H408" s="5"/>
    </row>
    <row r="409" spans="5:8" ht="14.25">
      <c r="E409" s="5"/>
      <c r="F409" s="5"/>
      <c r="G409" s="5"/>
      <c r="H409" s="5"/>
    </row>
    <row r="410" spans="5:8" ht="14.25">
      <c r="E410" s="5"/>
      <c r="F410" s="5"/>
      <c r="G410" s="5"/>
      <c r="H410" s="5"/>
    </row>
    <row r="411" spans="5:8" ht="14.25">
      <c r="E411" s="5"/>
      <c r="F411" s="5"/>
      <c r="G411" s="5"/>
      <c r="H411" s="5"/>
    </row>
    <row r="412" spans="5:8" ht="14.25">
      <c r="E412" s="5"/>
      <c r="F412" s="5"/>
      <c r="G412" s="5"/>
      <c r="H412" s="5"/>
    </row>
    <row r="413" spans="5:8" ht="14.25">
      <c r="E413" s="5"/>
      <c r="F413" s="5"/>
      <c r="G413" s="5"/>
      <c r="H413" s="5"/>
    </row>
    <row r="414" spans="5:8" ht="14.25">
      <c r="E414" s="5"/>
      <c r="F414" s="5"/>
      <c r="G414" s="5"/>
      <c r="H414" s="5"/>
    </row>
    <row r="415" spans="5:8" ht="14.25">
      <c r="E415" s="5"/>
      <c r="F415" s="5"/>
      <c r="G415" s="5"/>
      <c r="H415" s="5"/>
    </row>
    <row r="416" spans="5:8" ht="14.25">
      <c r="E416" s="5"/>
      <c r="F416" s="5"/>
      <c r="G416" s="5"/>
      <c r="H416" s="5"/>
    </row>
    <row r="417" spans="5:8" ht="14.25">
      <c r="E417" s="5"/>
      <c r="F417" s="5"/>
      <c r="G417" s="5"/>
      <c r="H417" s="5"/>
    </row>
    <row r="418" spans="5:8" ht="14.25">
      <c r="E418" s="5"/>
      <c r="F418" s="5"/>
      <c r="G418" s="5"/>
      <c r="H418" s="5"/>
    </row>
    <row r="419" spans="5:8" ht="14.25">
      <c r="E419" s="5"/>
      <c r="F419" s="5"/>
      <c r="G419" s="5"/>
      <c r="H419" s="5"/>
    </row>
    <row r="420" spans="5:8" ht="14.25">
      <c r="E420" s="5"/>
      <c r="F420" s="5"/>
      <c r="G420" s="5"/>
      <c r="H420" s="5"/>
    </row>
    <row r="421" spans="5:8" ht="14.25">
      <c r="E421" s="5"/>
      <c r="F421" s="5"/>
      <c r="G421" s="5"/>
      <c r="H421" s="5"/>
    </row>
    <row r="422" spans="5:8" ht="14.25">
      <c r="E422" s="5"/>
      <c r="F422" s="5"/>
      <c r="G422" s="5"/>
      <c r="H422" s="5"/>
    </row>
    <row r="423" spans="5:8" ht="14.25">
      <c r="E423" s="5"/>
      <c r="F423" s="5"/>
      <c r="G423" s="5"/>
      <c r="H423" s="5"/>
    </row>
    <row r="424" spans="5:8" ht="14.25">
      <c r="E424" s="5"/>
      <c r="F424" s="5"/>
      <c r="G424" s="5"/>
      <c r="H424" s="5"/>
    </row>
    <row r="425" spans="5:8" ht="14.25">
      <c r="E425" s="5"/>
      <c r="F425" s="5"/>
      <c r="G425" s="5"/>
      <c r="H425" s="5"/>
    </row>
    <row r="426" spans="5:8" ht="14.25">
      <c r="E426" s="5"/>
      <c r="F426" s="5"/>
      <c r="G426" s="5"/>
      <c r="H426" s="5"/>
    </row>
    <row r="427" spans="5:8" ht="14.25">
      <c r="E427" s="5"/>
      <c r="F427" s="5"/>
      <c r="G427" s="5"/>
      <c r="H427" s="5"/>
    </row>
    <row r="428" spans="5:8" ht="14.25">
      <c r="E428" s="5"/>
      <c r="F428" s="5"/>
      <c r="G428" s="5"/>
      <c r="H428" s="5"/>
    </row>
    <row r="429" spans="5:8" ht="14.25">
      <c r="E429" s="5"/>
      <c r="F429" s="5"/>
      <c r="G429" s="5"/>
      <c r="H429" s="5"/>
    </row>
    <row r="430" spans="5:8" ht="14.25">
      <c r="E430" s="5"/>
      <c r="F430" s="5"/>
      <c r="G430" s="5"/>
      <c r="H430" s="5"/>
    </row>
    <row r="431" spans="5:8" ht="14.25">
      <c r="E431" s="5"/>
      <c r="F431" s="5"/>
      <c r="G431" s="5"/>
      <c r="H431" s="5"/>
    </row>
    <row r="432" spans="5:8" ht="14.25">
      <c r="E432" s="5"/>
      <c r="F432" s="5"/>
      <c r="G432" s="5"/>
      <c r="H432" s="5"/>
    </row>
    <row r="433" spans="5:8" ht="14.25">
      <c r="E433" s="5"/>
      <c r="F433" s="5"/>
      <c r="G433" s="5"/>
      <c r="H433" s="5"/>
    </row>
    <row r="434" spans="5:8" ht="14.25">
      <c r="E434" s="5"/>
      <c r="F434" s="5"/>
      <c r="G434" s="5"/>
      <c r="H434" s="5"/>
    </row>
    <row r="435" spans="5:8" ht="14.25">
      <c r="E435" s="5"/>
      <c r="F435" s="5"/>
      <c r="G435" s="5"/>
      <c r="H435" s="5"/>
    </row>
    <row r="436" spans="5:8" ht="14.25">
      <c r="E436" s="5"/>
      <c r="F436" s="5"/>
      <c r="G436" s="5"/>
      <c r="H436" s="5"/>
    </row>
    <row r="437" spans="5:8" ht="14.25">
      <c r="E437" s="5"/>
      <c r="F437" s="5"/>
      <c r="G437" s="5"/>
      <c r="H437" s="5"/>
    </row>
    <row r="438" spans="5:8" ht="14.25">
      <c r="E438" s="5"/>
      <c r="F438" s="5"/>
      <c r="G438" s="5"/>
      <c r="H438" s="5"/>
    </row>
    <row r="439" spans="5:8" ht="14.25">
      <c r="E439" s="5"/>
      <c r="F439" s="5"/>
      <c r="G439" s="5"/>
      <c r="H439" s="5"/>
    </row>
    <row r="440" spans="5:8" ht="14.25">
      <c r="E440" s="5"/>
      <c r="F440" s="5"/>
      <c r="G440" s="5"/>
      <c r="H440" s="5"/>
    </row>
    <row r="441" spans="5:8" ht="14.25">
      <c r="E441" s="5"/>
      <c r="F441" s="5"/>
      <c r="G441" s="5"/>
      <c r="H441" s="5"/>
    </row>
    <row r="442" spans="5:8" ht="14.25">
      <c r="E442" s="5"/>
      <c r="F442" s="5"/>
      <c r="G442" s="5"/>
      <c r="H442" s="5"/>
    </row>
    <row r="443" spans="5:8" ht="14.25">
      <c r="E443" s="5"/>
      <c r="F443" s="5"/>
      <c r="G443" s="5"/>
      <c r="H443" s="5"/>
    </row>
    <row r="444" spans="5:8" ht="14.25">
      <c r="E444" s="5"/>
      <c r="F444" s="5"/>
      <c r="G444" s="5"/>
      <c r="H444" s="5"/>
    </row>
    <row r="445" spans="5:8" ht="14.25">
      <c r="E445" s="5"/>
      <c r="F445" s="5"/>
      <c r="G445" s="5"/>
      <c r="H445" s="5"/>
    </row>
    <row r="446" spans="5:8" ht="14.25">
      <c r="E446" s="5"/>
      <c r="F446" s="5"/>
      <c r="G446" s="5"/>
      <c r="H446" s="5"/>
    </row>
    <row r="447" spans="5:8" ht="14.25">
      <c r="E447" s="5"/>
      <c r="F447" s="5"/>
      <c r="G447" s="5"/>
      <c r="H447" s="5"/>
    </row>
    <row r="448" spans="5:8" ht="14.25">
      <c r="E448" s="5"/>
      <c r="F448" s="5"/>
      <c r="G448" s="5"/>
      <c r="H448" s="5"/>
    </row>
    <row r="449" spans="5:8" ht="14.25">
      <c r="E449" s="5"/>
      <c r="F449" s="5"/>
      <c r="G449" s="5"/>
      <c r="H449" s="5"/>
    </row>
    <row r="450" spans="5:8" ht="14.25">
      <c r="E450" s="5"/>
      <c r="F450" s="5"/>
      <c r="G450" s="5"/>
      <c r="H450" s="5"/>
    </row>
    <row r="451" spans="5:8" ht="14.25">
      <c r="E451" s="5"/>
      <c r="F451" s="5"/>
      <c r="G451" s="5"/>
      <c r="H451" s="5"/>
    </row>
    <row r="452" spans="5:8" ht="14.25">
      <c r="E452" s="5"/>
      <c r="F452" s="5"/>
      <c r="G452" s="5"/>
      <c r="H452" s="5"/>
    </row>
    <row r="453" spans="5:8" ht="14.25">
      <c r="E453" s="5"/>
      <c r="F453" s="5"/>
      <c r="G453" s="5"/>
      <c r="H453" s="5"/>
    </row>
    <row r="454" spans="5:8" ht="14.25">
      <c r="E454" s="5"/>
      <c r="F454" s="5"/>
      <c r="G454" s="5"/>
      <c r="H454" s="5"/>
    </row>
    <row r="455" spans="5:8" ht="14.25">
      <c r="E455" s="5"/>
      <c r="F455" s="5"/>
      <c r="G455" s="5"/>
      <c r="H455" s="5"/>
    </row>
    <row r="456" spans="5:8" ht="14.25">
      <c r="E456" s="5"/>
      <c r="F456" s="5"/>
      <c r="G456" s="5"/>
      <c r="H456" s="5"/>
    </row>
    <row r="457" spans="5:8" ht="14.25">
      <c r="E457" s="5"/>
      <c r="F457" s="5"/>
      <c r="G457" s="5"/>
      <c r="H457" s="5"/>
    </row>
    <row r="458" spans="5:8" ht="14.25">
      <c r="E458" s="5"/>
      <c r="F458" s="5"/>
      <c r="G458" s="5"/>
      <c r="H458" s="5"/>
    </row>
    <row r="459" spans="5:8" ht="14.25">
      <c r="E459" s="5"/>
      <c r="F459" s="5"/>
      <c r="G459" s="5"/>
      <c r="H459" s="5"/>
    </row>
    <row r="460" spans="5:8" ht="14.25">
      <c r="E460" s="5"/>
      <c r="F460" s="5"/>
      <c r="G460" s="5"/>
      <c r="H460" s="5"/>
    </row>
    <row r="461" spans="5:8" ht="14.25">
      <c r="E461" s="5"/>
      <c r="F461" s="5"/>
      <c r="G461" s="5"/>
      <c r="H461" s="5"/>
    </row>
    <row r="462" spans="5:8" ht="14.25">
      <c r="E462" s="5"/>
      <c r="F462" s="5"/>
      <c r="G462" s="5"/>
      <c r="H462" s="5"/>
    </row>
    <row r="463" spans="5:8" ht="14.25">
      <c r="E463" s="5"/>
      <c r="F463" s="5"/>
      <c r="G463" s="5"/>
      <c r="H463" s="5"/>
    </row>
    <row r="464" spans="5:8" ht="14.25">
      <c r="E464" s="5"/>
      <c r="F464" s="5"/>
      <c r="G464" s="5"/>
      <c r="H464" s="5"/>
    </row>
    <row r="465" spans="5:8" ht="14.25">
      <c r="E465" s="5"/>
      <c r="F465" s="5"/>
      <c r="G465" s="5"/>
      <c r="H465" s="5"/>
    </row>
    <row r="466" spans="5:8" ht="14.25">
      <c r="E466" s="5"/>
      <c r="F466" s="5"/>
      <c r="G466" s="5"/>
      <c r="H466" s="5"/>
    </row>
    <row r="467" spans="5:8" ht="14.25">
      <c r="E467" s="5"/>
      <c r="F467" s="5"/>
      <c r="G467" s="5"/>
      <c r="H467" s="5"/>
    </row>
    <row r="468" spans="5:8" ht="14.25">
      <c r="E468" s="5"/>
      <c r="F468" s="5"/>
      <c r="G468" s="5"/>
      <c r="H468" s="5"/>
    </row>
    <row r="469" spans="5:8" ht="14.25">
      <c r="E469" s="5"/>
      <c r="F469" s="5"/>
      <c r="G469" s="5"/>
      <c r="H469" s="5"/>
    </row>
    <row r="470" spans="5:8" ht="14.25">
      <c r="E470" s="5"/>
      <c r="F470" s="5"/>
      <c r="G470" s="5"/>
      <c r="H470" s="5"/>
    </row>
    <row r="471" spans="5:8" ht="14.25">
      <c r="E471" s="5"/>
      <c r="F471" s="5"/>
      <c r="G471" s="5"/>
      <c r="H471" s="5"/>
    </row>
    <row r="472" spans="5:8" ht="14.25">
      <c r="E472" s="5"/>
      <c r="F472" s="5"/>
      <c r="G472" s="5"/>
      <c r="H472" s="5"/>
    </row>
    <row r="473" spans="5:8" ht="14.25">
      <c r="E473" s="5"/>
      <c r="F473" s="5"/>
      <c r="G473" s="5"/>
      <c r="H473" s="5"/>
    </row>
    <row r="474" spans="5:8" ht="14.25">
      <c r="E474" s="5"/>
      <c r="F474" s="5"/>
      <c r="G474" s="5"/>
      <c r="H474" s="5"/>
    </row>
    <row r="475" spans="5:8" ht="14.25">
      <c r="E475" s="5"/>
      <c r="F475" s="5"/>
      <c r="G475" s="5"/>
      <c r="H475" s="5"/>
    </row>
    <row r="476" spans="5:8" ht="14.25">
      <c r="E476" s="5"/>
      <c r="F476" s="5"/>
      <c r="G476" s="5"/>
      <c r="H476" s="5"/>
    </row>
    <row r="477" spans="5:8" ht="14.25">
      <c r="E477" s="5"/>
      <c r="F477" s="5"/>
      <c r="G477" s="5"/>
      <c r="H477" s="5"/>
    </row>
    <row r="478" spans="5:8" ht="14.25">
      <c r="E478" s="5"/>
      <c r="F478" s="5"/>
      <c r="G478" s="5"/>
      <c r="H478" s="5"/>
    </row>
    <row r="479" spans="5:8" ht="14.25">
      <c r="E479" s="5"/>
      <c r="F479" s="5"/>
      <c r="G479" s="5"/>
      <c r="H479" s="5"/>
    </row>
    <row r="480" spans="5:8" ht="14.25">
      <c r="E480" s="5"/>
      <c r="F480" s="5"/>
      <c r="G480" s="5"/>
      <c r="H480" s="5"/>
    </row>
    <row r="481" spans="5:8" ht="14.25">
      <c r="E481" s="5"/>
      <c r="F481" s="5"/>
      <c r="G481" s="5"/>
      <c r="H481" s="5"/>
    </row>
    <row r="482" spans="5:8" ht="14.25">
      <c r="E482" s="5"/>
      <c r="F482" s="5"/>
      <c r="G482" s="5"/>
      <c r="H482" s="5"/>
    </row>
    <row r="483" spans="5:8" ht="14.25">
      <c r="E483" s="5"/>
      <c r="F483" s="5"/>
      <c r="G483" s="5"/>
      <c r="H483" s="5"/>
    </row>
    <row r="484" spans="5:8" ht="14.25">
      <c r="E484" s="5"/>
      <c r="F484" s="5"/>
      <c r="G484" s="5"/>
      <c r="H484" s="5"/>
    </row>
    <row r="485" spans="5:8" ht="14.25">
      <c r="E485" s="5"/>
      <c r="F485" s="5"/>
      <c r="G485" s="5"/>
      <c r="H485" s="5"/>
    </row>
    <row r="486" spans="5:8" ht="14.25">
      <c r="E486" s="5"/>
      <c r="F486" s="5"/>
      <c r="G486" s="5"/>
      <c r="H486" s="5"/>
    </row>
    <row r="487" spans="5:8" ht="14.25">
      <c r="E487" s="5"/>
      <c r="F487" s="5"/>
      <c r="G487" s="5"/>
      <c r="H487" s="5"/>
    </row>
    <row r="488" spans="5:8" ht="14.25">
      <c r="E488" s="5"/>
      <c r="F488" s="5"/>
      <c r="G488" s="5"/>
      <c r="H488" s="5"/>
    </row>
    <row r="489" spans="5:8" ht="14.25">
      <c r="E489" s="5"/>
      <c r="F489" s="5"/>
      <c r="G489" s="5"/>
      <c r="H489" s="5"/>
    </row>
    <row r="490" spans="5:8" ht="14.25">
      <c r="E490" s="5"/>
      <c r="F490" s="5"/>
      <c r="G490" s="5"/>
      <c r="H490" s="5"/>
    </row>
    <row r="491" spans="5:8" ht="14.25">
      <c r="E491" s="5"/>
      <c r="F491" s="5"/>
      <c r="G491" s="5"/>
      <c r="H491" s="5"/>
    </row>
    <row r="492" spans="5:8" ht="14.25">
      <c r="E492" s="5"/>
      <c r="F492" s="5"/>
      <c r="G492" s="5"/>
      <c r="H492" s="5"/>
    </row>
    <row r="493" spans="5:8" ht="14.25">
      <c r="E493" s="5"/>
      <c r="F493" s="5"/>
      <c r="G493" s="5"/>
      <c r="H493" s="5"/>
    </row>
    <row r="494" spans="5:8" ht="14.25">
      <c r="E494" s="5"/>
      <c r="F494" s="5"/>
      <c r="G494" s="5"/>
      <c r="H494" s="5"/>
    </row>
    <row r="495" spans="5:8" ht="14.25">
      <c r="E495" s="5"/>
      <c r="F495" s="5"/>
      <c r="G495" s="5"/>
      <c r="H495" s="5"/>
    </row>
    <row r="496" spans="5:8" ht="14.25">
      <c r="E496" s="5"/>
      <c r="F496" s="5"/>
      <c r="G496" s="5"/>
      <c r="H496" s="5"/>
    </row>
    <row r="497" spans="5:8" ht="14.25">
      <c r="E497" s="5"/>
      <c r="F497" s="5"/>
      <c r="G497" s="5"/>
      <c r="H497" s="5"/>
    </row>
    <row r="498" spans="5:8" ht="14.25">
      <c r="E498" s="5"/>
      <c r="F498" s="5"/>
      <c r="G498" s="5"/>
      <c r="H498" s="5"/>
    </row>
    <row r="499" spans="5:8" ht="14.25">
      <c r="E499" s="5"/>
      <c r="F499" s="5"/>
      <c r="G499" s="5"/>
      <c r="H499" s="5"/>
    </row>
    <row r="500" spans="5:8" ht="14.25">
      <c r="E500" s="5"/>
      <c r="F500" s="5"/>
      <c r="G500" s="5"/>
      <c r="H500" s="5"/>
    </row>
    <row r="501" spans="5:8" ht="14.25">
      <c r="E501" s="5"/>
      <c r="F501" s="5"/>
      <c r="G501" s="5"/>
      <c r="H501" s="5"/>
    </row>
    <row r="502" spans="5:8" ht="14.25">
      <c r="E502" s="5"/>
      <c r="F502" s="5"/>
      <c r="G502" s="5"/>
      <c r="H502" s="5"/>
    </row>
    <row r="503" spans="5:8" ht="14.25">
      <c r="E503" s="5"/>
      <c r="F503" s="5"/>
      <c r="G503" s="5"/>
      <c r="H503" s="5"/>
    </row>
    <row r="504" spans="5:8" ht="14.25">
      <c r="E504" s="5"/>
      <c r="F504" s="5"/>
      <c r="G504" s="5"/>
      <c r="H504" s="5"/>
    </row>
    <row r="505" spans="5:8" ht="14.25">
      <c r="E505" s="5"/>
      <c r="F505" s="5"/>
      <c r="G505" s="5"/>
      <c r="H505" s="5"/>
    </row>
    <row r="506" spans="5:8" ht="14.25">
      <c r="E506" s="5"/>
      <c r="F506" s="5"/>
      <c r="G506" s="5"/>
      <c r="H506" s="5"/>
    </row>
    <row r="507" spans="5:8" ht="14.25">
      <c r="E507" s="5"/>
      <c r="F507" s="5"/>
      <c r="G507" s="5"/>
      <c r="H507" s="5"/>
    </row>
    <row r="508" spans="5:8" ht="14.25">
      <c r="E508" s="5"/>
      <c r="F508" s="5"/>
      <c r="G508" s="5"/>
      <c r="H508" s="5"/>
    </row>
    <row r="509" spans="5:8" ht="14.25">
      <c r="E509" s="5"/>
      <c r="F509" s="5"/>
      <c r="G509" s="5"/>
      <c r="H509" s="5"/>
    </row>
    <row r="510" spans="5:8" ht="14.25">
      <c r="E510" s="5"/>
      <c r="F510" s="5"/>
      <c r="G510" s="5"/>
      <c r="H510" s="5"/>
    </row>
    <row r="511" spans="5:8" ht="14.25">
      <c r="E511" s="5"/>
      <c r="F511" s="5"/>
      <c r="G511" s="5"/>
      <c r="H511" s="5"/>
    </row>
    <row r="512" spans="5:8" ht="14.25">
      <c r="E512" s="5"/>
      <c r="F512" s="5"/>
      <c r="G512" s="5"/>
      <c r="H512" s="5"/>
    </row>
    <row r="513" spans="5:8" ht="14.25">
      <c r="E513" s="5"/>
      <c r="F513" s="5"/>
      <c r="G513" s="5"/>
      <c r="H513" s="5"/>
    </row>
    <row r="514" spans="5:8" ht="14.25">
      <c r="E514" s="5"/>
      <c r="F514" s="5"/>
      <c r="G514" s="5"/>
      <c r="H514" s="5"/>
    </row>
    <row r="515" spans="5:8" ht="14.25">
      <c r="E515" s="5"/>
      <c r="F515" s="5"/>
      <c r="G515" s="5"/>
      <c r="H515" s="5"/>
    </row>
    <row r="516" spans="5:8" ht="14.25">
      <c r="E516" s="5"/>
      <c r="F516" s="5"/>
      <c r="G516" s="5"/>
      <c r="H516" s="5"/>
    </row>
    <row r="517" spans="5:8" ht="14.25">
      <c r="E517" s="5"/>
      <c r="F517" s="5"/>
      <c r="G517" s="5"/>
      <c r="H517" s="5"/>
    </row>
    <row r="518" spans="5:8" ht="14.25">
      <c r="E518" s="5"/>
      <c r="F518" s="5"/>
      <c r="G518" s="5"/>
      <c r="H518" s="5"/>
    </row>
    <row r="519" spans="5:8" ht="14.25">
      <c r="E519" s="5"/>
      <c r="F519" s="5"/>
      <c r="G519" s="5"/>
      <c r="H519" s="5"/>
    </row>
    <row r="520" spans="5:8" ht="14.25">
      <c r="E520" s="5"/>
      <c r="F520" s="5"/>
      <c r="G520" s="5"/>
      <c r="H520" s="5"/>
    </row>
    <row r="521" spans="5:8" ht="14.25">
      <c r="E521" s="5"/>
      <c r="F521" s="5"/>
      <c r="G521" s="5"/>
      <c r="H521" s="5"/>
    </row>
    <row r="522" spans="5:8" ht="14.25">
      <c r="E522" s="5"/>
      <c r="F522" s="5"/>
      <c r="G522" s="5"/>
      <c r="H522" s="5"/>
    </row>
    <row r="523" spans="5:8" ht="14.25">
      <c r="E523" s="5"/>
      <c r="F523" s="5"/>
      <c r="G523" s="5"/>
      <c r="H523" s="5"/>
    </row>
    <row r="524" spans="5:8" ht="14.25">
      <c r="E524" s="5"/>
      <c r="F524" s="5"/>
      <c r="G524" s="5"/>
      <c r="H524" s="5"/>
    </row>
    <row r="525" spans="5:8" ht="14.25">
      <c r="E525" s="5"/>
      <c r="F525" s="5"/>
      <c r="G525" s="5"/>
      <c r="H525" s="5"/>
    </row>
    <row r="526" spans="5:8" ht="14.25">
      <c r="E526" s="5"/>
      <c r="F526" s="5"/>
      <c r="G526" s="5"/>
      <c r="H526" s="5"/>
    </row>
    <row r="527" spans="5:8" ht="14.25">
      <c r="E527" s="5"/>
      <c r="F527" s="5"/>
      <c r="G527" s="5"/>
      <c r="H527" s="5"/>
    </row>
    <row r="528" spans="5:8" ht="14.25">
      <c r="E528" s="5"/>
      <c r="F528" s="5"/>
      <c r="G528" s="5"/>
      <c r="H528" s="5"/>
    </row>
    <row r="529" spans="5:8" ht="14.25">
      <c r="E529" s="5"/>
      <c r="F529" s="5"/>
      <c r="G529" s="5"/>
      <c r="H529" s="5"/>
    </row>
    <row r="530" spans="5:8" ht="14.25">
      <c r="E530" s="5"/>
      <c r="F530" s="5"/>
      <c r="G530" s="5"/>
      <c r="H530" s="5"/>
    </row>
    <row r="531" spans="5:8" ht="14.25">
      <c r="E531" s="5"/>
      <c r="F531" s="5"/>
      <c r="G531" s="5"/>
      <c r="H531" s="5"/>
    </row>
    <row r="532" spans="5:8" ht="14.25">
      <c r="E532" s="5"/>
      <c r="F532" s="5"/>
      <c r="G532" s="5"/>
      <c r="H532" s="5"/>
    </row>
    <row r="533" spans="5:8" ht="14.25">
      <c r="E533" s="5"/>
      <c r="F533" s="5"/>
      <c r="G533" s="5"/>
      <c r="H533" s="5"/>
    </row>
    <row r="534" spans="5:8" ht="14.25">
      <c r="E534" s="5"/>
      <c r="F534" s="5"/>
      <c r="G534" s="5"/>
      <c r="H534" s="5"/>
    </row>
    <row r="535" spans="5:8" ht="14.25">
      <c r="E535" s="5"/>
      <c r="F535" s="5"/>
      <c r="G535" s="5"/>
      <c r="H535" s="5"/>
    </row>
    <row r="536" spans="5:8" ht="14.25">
      <c r="E536" s="5"/>
      <c r="F536" s="5"/>
      <c r="G536" s="5"/>
      <c r="H536" s="5"/>
    </row>
    <row r="537" spans="5:8" ht="14.25">
      <c r="E537" s="5"/>
      <c r="F537" s="5"/>
      <c r="G537" s="5"/>
      <c r="H537" s="5"/>
    </row>
    <row r="538" spans="5:8" ht="14.25">
      <c r="E538" s="5"/>
      <c r="F538" s="5"/>
      <c r="G538" s="5"/>
      <c r="H538" s="5"/>
    </row>
    <row r="539" spans="5:8" ht="14.25">
      <c r="E539" s="5"/>
      <c r="F539" s="5"/>
      <c r="G539" s="5"/>
      <c r="H539" s="5"/>
    </row>
    <row r="540" spans="5:8" ht="14.25">
      <c r="E540" s="5"/>
      <c r="F540" s="5"/>
      <c r="G540" s="5"/>
      <c r="H540" s="5"/>
    </row>
    <row r="541" spans="5:8" ht="14.25">
      <c r="E541" s="5"/>
      <c r="F541" s="5"/>
      <c r="G541" s="5"/>
      <c r="H541" s="5"/>
    </row>
    <row r="542" spans="5:8" ht="14.25">
      <c r="E542" s="5"/>
      <c r="F542" s="5"/>
      <c r="G542" s="5"/>
      <c r="H542" s="5"/>
    </row>
    <row r="543" spans="5:8" ht="14.25">
      <c r="E543" s="5"/>
      <c r="F543" s="5"/>
      <c r="G543" s="5"/>
      <c r="H543" s="5"/>
    </row>
    <row r="544" spans="5:8" ht="14.25">
      <c r="E544" s="5"/>
      <c r="F544" s="5"/>
      <c r="G544" s="5"/>
      <c r="H544" s="5"/>
    </row>
    <row r="545" spans="5:8" ht="14.25">
      <c r="E545" s="5"/>
      <c r="F545" s="5"/>
      <c r="G545" s="5"/>
      <c r="H545" s="5"/>
    </row>
    <row r="546" spans="5:8" ht="14.25">
      <c r="E546" s="5"/>
      <c r="F546" s="5"/>
      <c r="G546" s="5"/>
      <c r="H546" s="5"/>
    </row>
    <row r="547" spans="5:8" ht="14.25">
      <c r="E547" s="5"/>
      <c r="F547" s="5"/>
      <c r="G547" s="5"/>
      <c r="H547" s="5"/>
    </row>
    <row r="548" spans="5:8" ht="14.25">
      <c r="E548" s="5"/>
      <c r="F548" s="5"/>
      <c r="G548" s="5"/>
      <c r="H548" s="5"/>
    </row>
    <row r="549" spans="5:8" ht="14.25">
      <c r="E549" s="5"/>
      <c r="F549" s="5"/>
      <c r="G549" s="5"/>
      <c r="H549" s="5"/>
    </row>
    <row r="550" spans="5:8" ht="14.25">
      <c r="E550" s="5"/>
      <c r="F550" s="5"/>
      <c r="G550" s="5"/>
      <c r="H550" s="5"/>
    </row>
    <row r="551" spans="5:8" ht="14.25">
      <c r="E551" s="5"/>
      <c r="F551" s="5"/>
      <c r="G551" s="5"/>
      <c r="H551" s="5"/>
    </row>
    <row r="552" spans="5:8" ht="14.25">
      <c r="E552" s="5"/>
      <c r="F552" s="5"/>
      <c r="G552" s="5"/>
      <c r="H552" s="5"/>
    </row>
    <row r="553" spans="5:8" ht="14.25">
      <c r="E553" s="5"/>
      <c r="F553" s="5"/>
      <c r="G553" s="5"/>
      <c r="H553" s="5"/>
    </row>
    <row r="554" spans="5:8" ht="14.25">
      <c r="E554" s="5"/>
      <c r="F554" s="5"/>
      <c r="G554" s="5"/>
      <c r="H554" s="5"/>
    </row>
    <row r="555" spans="5:8" ht="14.25">
      <c r="E555" s="5"/>
      <c r="F555" s="5"/>
      <c r="G555" s="5"/>
      <c r="H555" s="5"/>
    </row>
    <row r="556" spans="5:8" ht="14.25">
      <c r="E556" s="5"/>
      <c r="F556" s="5"/>
      <c r="G556" s="5"/>
      <c r="H556" s="5"/>
    </row>
    <row r="557" spans="5:8" ht="14.25">
      <c r="E557" s="5"/>
      <c r="F557" s="5"/>
      <c r="G557" s="5"/>
      <c r="H557" s="5"/>
    </row>
    <row r="558" spans="5:8" ht="14.25">
      <c r="E558" s="5"/>
      <c r="F558" s="5"/>
      <c r="G558" s="5"/>
      <c r="H558" s="5"/>
    </row>
    <row r="559" spans="5:8" ht="14.25">
      <c r="E559" s="5"/>
      <c r="F559" s="5"/>
      <c r="G559" s="5"/>
      <c r="H559" s="5"/>
    </row>
    <row r="560" spans="5:8" ht="14.25">
      <c r="E560" s="5"/>
      <c r="F560" s="5"/>
      <c r="G560" s="5"/>
      <c r="H560" s="5"/>
    </row>
    <row r="561" spans="5:8" ht="14.25">
      <c r="E561" s="5"/>
      <c r="F561" s="5"/>
      <c r="G561" s="5"/>
      <c r="H561" s="5"/>
    </row>
    <row r="562" spans="5:8" ht="14.25">
      <c r="E562" s="5"/>
      <c r="F562" s="5"/>
      <c r="G562" s="5"/>
      <c r="H562" s="5"/>
    </row>
    <row r="563" spans="5:8" ht="14.25">
      <c r="E563" s="5"/>
      <c r="F563" s="5"/>
      <c r="G563" s="5"/>
      <c r="H563" s="5"/>
    </row>
    <row r="564" spans="5:8" ht="14.25">
      <c r="E564" s="5"/>
      <c r="F564" s="5"/>
      <c r="G564" s="5"/>
      <c r="H564" s="5"/>
    </row>
    <row r="565" spans="5:8" ht="14.25">
      <c r="E565" s="5"/>
      <c r="F565" s="5"/>
      <c r="G565" s="5"/>
      <c r="H565" s="5"/>
    </row>
    <row r="566" spans="5:8" ht="14.25">
      <c r="E566" s="5"/>
      <c r="F566" s="5"/>
      <c r="G566" s="5"/>
      <c r="H566" s="5"/>
    </row>
    <row r="567" spans="5:8" ht="14.25">
      <c r="E567" s="5"/>
      <c r="F567" s="5"/>
      <c r="G567" s="5"/>
      <c r="H567" s="5"/>
    </row>
    <row r="568" spans="5:8" ht="14.25">
      <c r="E568" s="5"/>
      <c r="F568" s="5"/>
      <c r="G568" s="5"/>
      <c r="H568" s="5"/>
    </row>
    <row r="569" spans="5:8" ht="14.25">
      <c r="E569" s="5"/>
      <c r="F569" s="5"/>
      <c r="G569" s="5"/>
      <c r="H569" s="5"/>
    </row>
    <row r="570" spans="5:8" ht="14.25">
      <c r="E570" s="5"/>
      <c r="F570" s="5"/>
      <c r="G570" s="5"/>
      <c r="H570" s="5"/>
    </row>
    <row r="571" spans="5:8" ht="14.25">
      <c r="E571" s="5"/>
      <c r="F571" s="5"/>
      <c r="G571" s="5"/>
      <c r="H571" s="5"/>
    </row>
    <row r="572" spans="5:8" ht="14.25">
      <c r="E572" s="5"/>
      <c r="F572" s="5"/>
      <c r="G572" s="5"/>
      <c r="H572" s="5"/>
    </row>
    <row r="573" spans="5:8" ht="14.25">
      <c r="E573" s="5"/>
      <c r="F573" s="5"/>
      <c r="G573" s="5"/>
      <c r="H573" s="5"/>
    </row>
    <row r="574" spans="5:8" ht="14.25">
      <c r="E574" s="5"/>
      <c r="F574" s="5"/>
      <c r="G574" s="5"/>
      <c r="H574" s="5"/>
    </row>
    <row r="575" spans="5:8" ht="14.25">
      <c r="E575" s="5"/>
      <c r="F575" s="5"/>
      <c r="G575" s="5"/>
      <c r="H575" s="5"/>
    </row>
    <row r="576" spans="5:8" ht="14.25">
      <c r="E576" s="5"/>
      <c r="F576" s="5"/>
      <c r="G576" s="5"/>
      <c r="H576" s="5"/>
    </row>
    <row r="577" spans="5:8" ht="14.25">
      <c r="E577" s="5"/>
      <c r="F577" s="5"/>
      <c r="G577" s="5"/>
      <c r="H577" s="5"/>
    </row>
    <row r="578" spans="5:8" ht="14.25">
      <c r="E578" s="5"/>
      <c r="F578" s="5"/>
      <c r="G578" s="5"/>
      <c r="H578" s="5"/>
    </row>
    <row r="579" spans="5:8" ht="14.25">
      <c r="E579" s="5"/>
      <c r="F579" s="5"/>
      <c r="G579" s="5"/>
      <c r="H579" s="5"/>
    </row>
    <row r="580" spans="5:8" ht="14.25">
      <c r="E580" s="5"/>
      <c r="F580" s="5"/>
      <c r="G580" s="5"/>
      <c r="H580" s="5"/>
    </row>
    <row r="581" spans="5:8" ht="14.25">
      <c r="E581" s="5"/>
      <c r="F581" s="5"/>
      <c r="G581" s="5"/>
      <c r="H581" s="5"/>
    </row>
    <row r="582" spans="5:8" ht="14.25">
      <c r="E582" s="5"/>
      <c r="F582" s="5"/>
      <c r="G582" s="5"/>
      <c r="H582" s="5"/>
    </row>
    <row r="583" spans="5:8" ht="14.25">
      <c r="E583" s="5"/>
      <c r="F583" s="5"/>
      <c r="G583" s="5"/>
      <c r="H583" s="5"/>
    </row>
    <row r="584" spans="5:8" ht="14.25">
      <c r="E584" s="5"/>
      <c r="F584" s="5"/>
      <c r="G584" s="5"/>
      <c r="H584" s="5"/>
    </row>
    <row r="585" spans="5:8" ht="14.25">
      <c r="E585" s="5"/>
      <c r="F585" s="5"/>
      <c r="G585" s="5"/>
      <c r="H585" s="5"/>
    </row>
    <row r="586" spans="5:8" ht="14.25">
      <c r="E586" s="5"/>
      <c r="F586" s="5"/>
      <c r="G586" s="5"/>
      <c r="H586" s="5"/>
    </row>
    <row r="587" spans="5:8" ht="14.25">
      <c r="E587" s="5"/>
      <c r="F587" s="5"/>
      <c r="G587" s="5"/>
      <c r="H587" s="5"/>
    </row>
    <row r="588" spans="5:8" ht="14.25">
      <c r="E588" s="5"/>
      <c r="F588" s="5"/>
      <c r="G588" s="5"/>
      <c r="H588" s="5"/>
    </row>
    <row r="589" spans="5:8" ht="14.25">
      <c r="E589" s="5"/>
      <c r="F589" s="5"/>
      <c r="G589" s="5"/>
      <c r="H589" s="5"/>
    </row>
    <row r="590" spans="5:8" ht="14.25">
      <c r="E590" s="5"/>
      <c r="F590" s="5"/>
      <c r="G590" s="5"/>
      <c r="H590" s="5"/>
    </row>
    <row r="591" spans="5:8" ht="14.25">
      <c r="E591" s="5"/>
      <c r="F591" s="5"/>
      <c r="G591" s="5"/>
      <c r="H591" s="5"/>
    </row>
    <row r="592" spans="5:8" ht="14.25">
      <c r="E592" s="5"/>
      <c r="F592" s="5"/>
      <c r="G592" s="5"/>
      <c r="H592" s="5"/>
    </row>
    <row r="593" spans="5:8" ht="14.25">
      <c r="E593" s="5"/>
      <c r="F593" s="5"/>
      <c r="G593" s="5"/>
      <c r="H593" s="5"/>
    </row>
    <row r="594" spans="5:8" ht="14.25">
      <c r="E594" s="5"/>
      <c r="F594" s="5"/>
      <c r="G594" s="5"/>
      <c r="H594" s="5"/>
    </row>
    <row r="595" spans="5:8" ht="14.25">
      <c r="E595" s="5"/>
      <c r="F595" s="5"/>
      <c r="G595" s="5"/>
      <c r="H595" s="5"/>
    </row>
    <row r="596" spans="5:8" ht="14.25">
      <c r="E596" s="5"/>
      <c r="F596" s="5"/>
      <c r="G596" s="5"/>
      <c r="H596" s="5"/>
    </row>
    <row r="597" spans="5:8" ht="14.25">
      <c r="E597" s="5"/>
      <c r="F597" s="5"/>
      <c r="G597" s="5"/>
      <c r="H597" s="5"/>
    </row>
    <row r="598" spans="5:8" ht="14.25">
      <c r="E598" s="5"/>
      <c r="F598" s="5"/>
      <c r="G598" s="5"/>
      <c r="H598" s="5"/>
    </row>
    <row r="599" spans="5:8" ht="14.25">
      <c r="E599" s="5"/>
      <c r="F599" s="5"/>
      <c r="G599" s="5"/>
      <c r="H599" s="5"/>
    </row>
    <row r="600" spans="5:8" ht="14.25">
      <c r="E600" s="5"/>
      <c r="F600" s="5"/>
      <c r="G600" s="5"/>
      <c r="H600" s="5"/>
    </row>
    <row r="601" spans="5:8" ht="14.25">
      <c r="E601" s="5"/>
      <c r="F601" s="5"/>
      <c r="G601" s="5"/>
      <c r="H601" s="5"/>
    </row>
    <row r="602" spans="5:8" ht="14.25">
      <c r="E602" s="5"/>
      <c r="F602" s="5"/>
      <c r="G602" s="5"/>
      <c r="H602" s="5"/>
    </row>
    <row r="603" spans="5:8" ht="14.25">
      <c r="E603" s="5"/>
      <c r="F603" s="5"/>
      <c r="G603" s="5"/>
      <c r="H603" s="5"/>
    </row>
    <row r="604" spans="5:8" ht="14.25">
      <c r="E604" s="5"/>
      <c r="F604" s="5"/>
      <c r="G604" s="5"/>
      <c r="H604" s="5"/>
    </row>
    <row r="605" spans="5:8" ht="14.25">
      <c r="E605" s="5"/>
      <c r="F605" s="5"/>
      <c r="G605" s="5"/>
      <c r="H605" s="5"/>
    </row>
    <row r="606" spans="5:8" ht="14.25">
      <c r="E606" s="5"/>
      <c r="F606" s="5"/>
      <c r="G606" s="5"/>
      <c r="H606" s="5"/>
    </row>
    <row r="607" spans="5:8" ht="14.25">
      <c r="E607" s="5"/>
      <c r="F607" s="5"/>
      <c r="G607" s="5"/>
      <c r="H607" s="5"/>
    </row>
    <row r="608" spans="5:8" ht="14.25">
      <c r="E608" s="5"/>
      <c r="F608" s="5"/>
      <c r="G608" s="5"/>
      <c r="H608" s="5"/>
    </row>
    <row r="609" spans="5:8" ht="14.25">
      <c r="E609" s="5"/>
      <c r="F609" s="5"/>
      <c r="G609" s="5"/>
      <c r="H609" s="5"/>
    </row>
    <row r="610" spans="5:8" ht="14.25">
      <c r="E610" s="5"/>
      <c r="F610" s="5"/>
      <c r="G610" s="5"/>
      <c r="H610" s="5"/>
    </row>
    <row r="611" spans="5:8" ht="14.25">
      <c r="E611" s="5"/>
      <c r="F611" s="5"/>
      <c r="G611" s="5"/>
      <c r="H611" s="5"/>
    </row>
    <row r="612" spans="5:8" ht="14.25">
      <c r="E612" s="5"/>
      <c r="F612" s="5"/>
      <c r="G612" s="5"/>
      <c r="H612" s="5"/>
    </row>
    <row r="613" spans="5:8" ht="14.25">
      <c r="E613" s="5"/>
      <c r="F613" s="5"/>
      <c r="G613" s="5"/>
      <c r="H613" s="5"/>
    </row>
    <row r="614" spans="5:8" ht="14.25">
      <c r="E614" s="5"/>
      <c r="F614" s="5"/>
      <c r="G614" s="5"/>
      <c r="H614" s="5"/>
    </row>
    <row r="615" spans="5:8" ht="14.25">
      <c r="E615" s="5"/>
      <c r="F615" s="5"/>
      <c r="G615" s="5"/>
      <c r="H615" s="5"/>
    </row>
    <row r="616" spans="5:8" ht="14.25">
      <c r="E616" s="5"/>
      <c r="F616" s="5"/>
      <c r="G616" s="5"/>
      <c r="H616" s="5"/>
    </row>
    <row r="617" spans="5:8" ht="14.25">
      <c r="E617" s="5"/>
      <c r="F617" s="5"/>
      <c r="G617" s="5"/>
      <c r="H617" s="5"/>
    </row>
    <row r="618" spans="5:8" ht="14.25">
      <c r="E618" s="5"/>
      <c r="F618" s="5"/>
      <c r="G618" s="5"/>
      <c r="H618" s="5"/>
    </row>
    <row r="619" spans="5:8" ht="14.25">
      <c r="E619" s="5"/>
      <c r="F619" s="5"/>
      <c r="G619" s="5"/>
      <c r="H619" s="5"/>
    </row>
    <row r="620" spans="5:8" ht="14.25">
      <c r="E620" s="5"/>
      <c r="F620" s="5"/>
      <c r="G620" s="5"/>
      <c r="H620" s="5"/>
    </row>
    <row r="621" spans="5:8" ht="14.25">
      <c r="E621" s="5"/>
      <c r="F621" s="5"/>
      <c r="G621" s="5"/>
      <c r="H621" s="5"/>
    </row>
    <row r="622" spans="5:8" ht="14.25">
      <c r="E622" s="5"/>
      <c r="F622" s="5"/>
      <c r="G622" s="5"/>
      <c r="H622" s="5"/>
    </row>
    <row r="623" spans="5:8" ht="14.25">
      <c r="E623" s="5"/>
      <c r="F623" s="5"/>
      <c r="G623" s="5"/>
      <c r="H623" s="5"/>
    </row>
    <row r="624" spans="5:8" ht="14.25">
      <c r="E624" s="5"/>
      <c r="F624" s="5"/>
      <c r="G624" s="5"/>
      <c r="H624" s="5"/>
    </row>
    <row r="625" spans="5:8" ht="14.25">
      <c r="E625" s="5"/>
      <c r="F625" s="5"/>
      <c r="G625" s="5"/>
      <c r="H625" s="5"/>
    </row>
    <row r="626" spans="5:8" ht="14.25">
      <c r="E626" s="5"/>
      <c r="F626" s="5"/>
      <c r="G626" s="5"/>
      <c r="H626" s="5"/>
    </row>
    <row r="627" spans="5:8" ht="14.25">
      <c r="E627" s="5"/>
      <c r="F627" s="5"/>
      <c r="G627" s="5"/>
      <c r="H627" s="5"/>
    </row>
    <row r="628" spans="5:8" ht="14.25">
      <c r="E628" s="5"/>
      <c r="F628" s="5"/>
      <c r="G628" s="5"/>
      <c r="H628" s="5"/>
    </row>
    <row r="629" spans="5:8" ht="14.25">
      <c r="E629" s="5"/>
      <c r="F629" s="5"/>
      <c r="G629" s="5"/>
      <c r="H629" s="5"/>
    </row>
    <row r="630" spans="5:8" ht="14.25">
      <c r="E630" s="5"/>
      <c r="F630" s="5"/>
      <c r="G630" s="5"/>
      <c r="H630" s="5"/>
    </row>
    <row r="631" spans="5:8" ht="14.25">
      <c r="E631" s="5"/>
      <c r="F631" s="5"/>
      <c r="G631" s="5"/>
      <c r="H631" s="5"/>
    </row>
    <row r="632" spans="5:8" ht="14.25">
      <c r="E632" s="5"/>
      <c r="F632" s="5"/>
      <c r="G632" s="5"/>
      <c r="H632" s="5"/>
    </row>
    <row r="633" spans="5:8" ht="14.25">
      <c r="E633" s="5"/>
      <c r="F633" s="5"/>
      <c r="G633" s="5"/>
      <c r="H633" s="5"/>
    </row>
    <row r="634" spans="5:8" ht="14.25">
      <c r="E634" s="5"/>
      <c r="F634" s="5"/>
      <c r="G634" s="5"/>
      <c r="H634" s="5"/>
    </row>
    <row r="635" spans="5:8" ht="14.25">
      <c r="E635" s="5"/>
      <c r="F635" s="5"/>
      <c r="G635" s="5"/>
      <c r="H635" s="5"/>
    </row>
    <row r="636" spans="5:8" ht="14.25">
      <c r="E636" s="5"/>
      <c r="F636" s="5"/>
      <c r="G636" s="5"/>
      <c r="H636" s="5"/>
    </row>
    <row r="637" spans="5:8" ht="14.25">
      <c r="E637" s="5"/>
      <c r="F637" s="5"/>
      <c r="G637" s="5"/>
      <c r="H637" s="5"/>
    </row>
    <row r="638" spans="5:8" ht="14.25">
      <c r="E638" s="5"/>
      <c r="F638" s="5"/>
      <c r="G638" s="5"/>
      <c r="H638" s="5"/>
    </row>
    <row r="639" spans="5:8" ht="14.25">
      <c r="E639" s="5"/>
      <c r="F639" s="5"/>
      <c r="G639" s="5"/>
      <c r="H639" s="5"/>
    </row>
    <row r="640" spans="5:8" ht="14.25">
      <c r="E640" s="5"/>
      <c r="F640" s="5"/>
      <c r="G640" s="5"/>
      <c r="H640" s="5"/>
    </row>
    <row r="641" spans="5:8" ht="14.25">
      <c r="E641" s="5"/>
      <c r="F641" s="5"/>
      <c r="G641" s="5"/>
      <c r="H641" s="5"/>
    </row>
    <row r="642" spans="5:8" ht="14.25">
      <c r="E642" s="5"/>
      <c r="F642" s="5"/>
      <c r="G642" s="5"/>
      <c r="H642" s="5"/>
    </row>
    <row r="643" spans="5:8" ht="14.25">
      <c r="E643" s="5"/>
      <c r="F643" s="5"/>
      <c r="G643" s="5"/>
      <c r="H643" s="5"/>
    </row>
    <row r="644" spans="5:8" ht="14.25">
      <c r="E644" s="5"/>
      <c r="F644" s="5"/>
      <c r="G644" s="5"/>
      <c r="H644" s="5"/>
    </row>
    <row r="645" spans="5:8" ht="14.25">
      <c r="E645" s="5"/>
      <c r="F645" s="5"/>
      <c r="G645" s="5"/>
      <c r="H645" s="5"/>
    </row>
    <row r="646" spans="5:8" ht="14.25">
      <c r="E646" s="5"/>
      <c r="F646" s="5"/>
      <c r="G646" s="5"/>
      <c r="H646" s="5"/>
    </row>
    <row r="647" spans="5:8" ht="14.25">
      <c r="E647" s="5"/>
      <c r="F647" s="5"/>
      <c r="G647" s="5"/>
      <c r="H647" s="5"/>
    </row>
    <row r="648" spans="5:8" ht="14.25">
      <c r="E648" s="5"/>
      <c r="F648" s="5"/>
      <c r="G648" s="5"/>
      <c r="H648" s="5"/>
    </row>
    <row r="649" spans="5:8" ht="14.25">
      <c r="E649" s="5"/>
      <c r="F649" s="5"/>
      <c r="G649" s="5"/>
      <c r="H649" s="5"/>
    </row>
    <row r="650" spans="5:8" ht="14.25">
      <c r="E650" s="5"/>
      <c r="F650" s="5"/>
      <c r="G650" s="5"/>
      <c r="H650" s="5"/>
    </row>
    <row r="651" spans="5:8" ht="14.25">
      <c r="E651" s="5"/>
      <c r="F651" s="5"/>
      <c r="G651" s="5"/>
      <c r="H651" s="5"/>
    </row>
    <row r="652" spans="5:8" ht="14.25">
      <c r="E652" s="5"/>
      <c r="F652" s="5"/>
      <c r="G652" s="5"/>
      <c r="H652" s="5"/>
    </row>
    <row r="653" spans="5:8" ht="14.25">
      <c r="E653" s="5"/>
      <c r="F653" s="5"/>
      <c r="G653" s="5"/>
      <c r="H653" s="5"/>
    </row>
    <row r="654" spans="5:8" ht="14.25">
      <c r="E654" s="5"/>
      <c r="F654" s="5"/>
      <c r="G654" s="5"/>
      <c r="H654" s="5"/>
    </row>
    <row r="655" spans="5:8" ht="14.25">
      <c r="E655" s="5"/>
      <c r="F655" s="5"/>
      <c r="G655" s="5"/>
      <c r="H655" s="5"/>
    </row>
    <row r="656" spans="5:8" ht="14.25">
      <c r="E656" s="5"/>
      <c r="F656" s="5"/>
      <c r="G656" s="5"/>
      <c r="H656" s="5"/>
    </row>
    <row r="657" spans="5:8" ht="14.25">
      <c r="E657" s="5"/>
      <c r="F657" s="5"/>
      <c r="G657" s="5"/>
      <c r="H657" s="5"/>
    </row>
    <row r="658" spans="5:8" ht="14.25">
      <c r="E658" s="5"/>
      <c r="F658" s="5"/>
      <c r="G658" s="5"/>
      <c r="H658" s="5"/>
    </row>
    <row r="659" spans="5:8" ht="14.25">
      <c r="E659" s="5"/>
      <c r="F659" s="5"/>
      <c r="G659" s="5"/>
      <c r="H659" s="5"/>
    </row>
    <row r="660" spans="5:8" ht="14.25">
      <c r="E660" s="5"/>
      <c r="F660" s="5"/>
      <c r="G660" s="5"/>
      <c r="H660" s="5"/>
    </row>
    <row r="661" spans="5:8" ht="14.25">
      <c r="E661" s="5"/>
      <c r="F661" s="5"/>
      <c r="G661" s="5"/>
      <c r="H661" s="5"/>
    </row>
    <row r="662" spans="5:8" ht="14.25">
      <c r="E662" s="5"/>
      <c r="F662" s="5"/>
      <c r="G662" s="5"/>
      <c r="H662" s="5"/>
    </row>
    <row r="663" spans="5:8" ht="14.25">
      <c r="E663" s="5"/>
      <c r="F663" s="5"/>
      <c r="G663" s="5"/>
      <c r="H663" s="5"/>
    </row>
    <row r="664" spans="5:8" ht="14.25">
      <c r="E664" s="5"/>
      <c r="F664" s="5"/>
      <c r="G664" s="5"/>
      <c r="H664" s="5"/>
    </row>
    <row r="665" spans="5:8" ht="14.25">
      <c r="E665" s="5"/>
      <c r="F665" s="5"/>
      <c r="G665" s="5"/>
      <c r="H665" s="5"/>
    </row>
    <row r="666" spans="5:8" ht="14.25">
      <c r="E666" s="5"/>
      <c r="F666" s="5"/>
      <c r="G666" s="5"/>
      <c r="H666" s="5"/>
    </row>
    <row r="667" spans="5:8" ht="14.25">
      <c r="E667" s="5"/>
      <c r="F667" s="5"/>
      <c r="G667" s="5"/>
      <c r="H667" s="5"/>
    </row>
    <row r="668" spans="5:8" ht="14.25">
      <c r="E668" s="5"/>
      <c r="F668" s="5"/>
      <c r="G668" s="5"/>
      <c r="H668" s="5"/>
    </row>
    <row r="669" spans="5:8" ht="14.25">
      <c r="E669" s="5"/>
      <c r="F669" s="5"/>
      <c r="G669" s="5"/>
      <c r="H669" s="5"/>
    </row>
    <row r="670" spans="5:8" ht="14.25">
      <c r="E670" s="5"/>
      <c r="F670" s="5"/>
      <c r="G670" s="5"/>
      <c r="H670" s="5"/>
    </row>
    <row r="671" spans="5:8" ht="14.25">
      <c r="E671" s="5"/>
      <c r="F671" s="5"/>
      <c r="G671" s="5"/>
      <c r="H671" s="5"/>
    </row>
    <row r="672" spans="5:8" ht="14.25">
      <c r="E672" s="5"/>
      <c r="F672" s="5"/>
      <c r="G672" s="5"/>
      <c r="H672" s="5"/>
    </row>
    <row r="673" spans="5:8" ht="14.25">
      <c r="E673" s="5"/>
      <c r="F673" s="5"/>
      <c r="G673" s="5"/>
      <c r="H673" s="5"/>
    </row>
    <row r="674" spans="5:8" ht="14.25">
      <c r="E674" s="5"/>
      <c r="F674" s="5"/>
      <c r="G674" s="5"/>
      <c r="H674" s="5"/>
    </row>
    <row r="675" spans="5:8" ht="14.25">
      <c r="E675" s="5"/>
      <c r="F675" s="5"/>
      <c r="G675" s="5"/>
      <c r="H675" s="5"/>
    </row>
    <row r="676" spans="5:8" ht="14.25">
      <c r="E676" s="5"/>
      <c r="F676" s="5"/>
      <c r="G676" s="5"/>
      <c r="H676" s="5"/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16"/>
  <sheetViews>
    <sheetView workbookViewId="0" topLeftCell="A1">
      <selection activeCell="C27" sqref="C27"/>
    </sheetView>
  </sheetViews>
  <sheetFormatPr defaultColWidth="11.421875" defaultRowHeight="12.75"/>
  <cols>
    <col min="1" max="1" width="8.57421875" style="86" customWidth="1"/>
    <col min="2" max="2" width="40.140625" style="86" customWidth="1"/>
    <col min="3" max="3" width="18.57421875" style="85" bestFit="1" customWidth="1"/>
    <col min="4" max="4" width="15.7109375" style="85" customWidth="1"/>
    <col min="5" max="7" width="14.28125" style="85" bestFit="1" customWidth="1"/>
    <col min="8" max="8" width="11.57421875" style="85" bestFit="1" customWidth="1"/>
    <col min="9" max="10" width="14.140625" style="85" bestFit="1" customWidth="1"/>
    <col min="11" max="12" width="12.8515625" style="85" bestFit="1" customWidth="1"/>
    <col min="13" max="13" width="11.57421875" style="85" bestFit="1" customWidth="1"/>
    <col min="14" max="16384" width="11.421875" style="86" customWidth="1"/>
  </cols>
  <sheetData>
    <row r="1" spans="1:2" ht="15.75">
      <c r="A1" s="84"/>
      <c r="B1" s="84" t="s">
        <v>230</v>
      </c>
    </row>
    <row r="2" spans="3:7" ht="15.75">
      <c r="C2" s="87" t="s">
        <v>54</v>
      </c>
      <c r="D2" s="87"/>
      <c r="F2" s="87" t="s">
        <v>54</v>
      </c>
      <c r="G2" s="87"/>
    </row>
    <row r="3" spans="3:7" ht="15.75">
      <c r="C3" s="87" t="s">
        <v>231</v>
      </c>
      <c r="D3" s="87"/>
      <c r="F3" s="87" t="s">
        <v>68</v>
      </c>
      <c r="G3" s="87"/>
    </row>
    <row r="4" spans="2:7" ht="15.75">
      <c r="B4" s="88" t="s">
        <v>4</v>
      </c>
      <c r="C4" s="89" t="s">
        <v>5</v>
      </c>
      <c r="D4" s="89"/>
      <c r="E4" s="85" t="s">
        <v>59</v>
      </c>
      <c r="F4" s="89" t="s">
        <v>5</v>
      </c>
      <c r="G4" s="89"/>
    </row>
    <row r="5" spans="2:7" ht="15.75">
      <c r="B5" s="90"/>
      <c r="C5" s="89" t="s">
        <v>64</v>
      </c>
      <c r="D5" s="87" t="s">
        <v>65</v>
      </c>
      <c r="E5" s="87" t="s">
        <v>59</v>
      </c>
      <c r="F5" s="89" t="s">
        <v>64</v>
      </c>
      <c r="G5" s="87" t="s">
        <v>65</v>
      </c>
    </row>
    <row r="6" spans="1:7" ht="15">
      <c r="A6" s="86">
        <v>1</v>
      </c>
      <c r="B6" s="90" t="s">
        <v>7</v>
      </c>
      <c r="D6" s="91">
        <v>350000</v>
      </c>
      <c r="E6" s="92">
        <v>0.11</v>
      </c>
      <c r="F6" s="85">
        <f>+E6*C6</f>
        <v>0</v>
      </c>
      <c r="G6" s="85">
        <f>+E6*D6</f>
        <v>38500</v>
      </c>
    </row>
    <row r="7" spans="1:7" ht="15">
      <c r="A7" s="86">
        <v>2</v>
      </c>
      <c r="B7" s="90" t="s">
        <v>8</v>
      </c>
      <c r="C7" s="91"/>
      <c r="D7" s="91">
        <v>126720</v>
      </c>
      <c r="E7" s="92">
        <v>0.11</v>
      </c>
      <c r="F7" s="85">
        <f aca="true" t="shared" si="0" ref="F7:F23">+E7*C7</f>
        <v>0</v>
      </c>
      <c r="G7" s="85">
        <f aca="true" t="shared" si="1" ref="G7:G23">+E7*D7</f>
        <v>13939.2</v>
      </c>
    </row>
    <row r="8" spans="1:7" ht="15">
      <c r="A8" s="86">
        <v>3</v>
      </c>
      <c r="B8" s="90" t="s">
        <v>9</v>
      </c>
      <c r="C8" s="91">
        <v>677962.4</v>
      </c>
      <c r="E8" s="92">
        <v>0.11</v>
      </c>
      <c r="F8" s="85">
        <f t="shared" si="0"/>
        <v>74575.864</v>
      </c>
      <c r="G8" s="85">
        <f t="shared" si="1"/>
        <v>0</v>
      </c>
    </row>
    <row r="9" spans="1:7" ht="15">
      <c r="A9" s="86">
        <v>4</v>
      </c>
      <c r="B9" s="90" t="s">
        <v>10</v>
      </c>
      <c r="D9" s="91">
        <v>657600</v>
      </c>
      <c r="E9" s="92">
        <v>0.11</v>
      </c>
      <c r="F9" s="85">
        <f t="shared" si="0"/>
        <v>0</v>
      </c>
      <c r="G9" s="85">
        <f t="shared" si="1"/>
        <v>72336</v>
      </c>
    </row>
    <row r="10" spans="1:7" ht="15">
      <c r="A10" s="86">
        <v>5</v>
      </c>
      <c r="B10" s="90" t="s">
        <v>11</v>
      </c>
      <c r="D10" s="91">
        <v>594000</v>
      </c>
      <c r="E10" s="92">
        <v>0.16</v>
      </c>
      <c r="F10" s="85">
        <f t="shared" si="0"/>
        <v>0</v>
      </c>
      <c r="G10" s="85">
        <f t="shared" si="1"/>
        <v>95040</v>
      </c>
    </row>
    <row r="11" spans="1:7" ht="15">
      <c r="A11" s="86">
        <v>6</v>
      </c>
      <c r="B11" s="90" t="s">
        <v>12</v>
      </c>
      <c r="C11" s="91">
        <v>544500</v>
      </c>
      <c r="E11" s="92">
        <v>0.115</v>
      </c>
      <c r="F11" s="85">
        <f t="shared" si="0"/>
        <v>62617.5</v>
      </c>
      <c r="G11" s="85">
        <f t="shared" si="1"/>
        <v>0</v>
      </c>
    </row>
    <row r="12" spans="1:7" ht="15">
      <c r="A12" s="86">
        <v>7</v>
      </c>
      <c r="B12" s="90" t="s">
        <v>13</v>
      </c>
      <c r="D12" s="91">
        <v>32668.8</v>
      </c>
      <c r="E12" s="92">
        <v>0.11</v>
      </c>
      <c r="F12" s="85">
        <f t="shared" si="0"/>
        <v>0</v>
      </c>
      <c r="G12" s="85">
        <f t="shared" si="1"/>
        <v>3593.5679999999998</v>
      </c>
    </row>
    <row r="13" spans="1:7" ht="15">
      <c r="A13" s="86">
        <v>8</v>
      </c>
      <c r="B13" s="90" t="s">
        <v>14</v>
      </c>
      <c r="D13" s="91">
        <v>538200</v>
      </c>
      <c r="E13" s="92">
        <v>0.12</v>
      </c>
      <c r="F13" s="85">
        <f t="shared" si="0"/>
        <v>0</v>
      </c>
      <c r="G13" s="85">
        <f t="shared" si="1"/>
        <v>64584</v>
      </c>
    </row>
    <row r="14" spans="1:7" ht="15">
      <c r="A14" s="86">
        <v>9</v>
      </c>
      <c r="B14" s="90" t="s">
        <v>15</v>
      </c>
      <c r="C14" s="91">
        <v>355608</v>
      </c>
      <c r="E14" s="92">
        <v>0.115</v>
      </c>
      <c r="F14" s="85">
        <f t="shared" si="0"/>
        <v>40894.92</v>
      </c>
      <c r="G14" s="85">
        <f t="shared" si="1"/>
        <v>0</v>
      </c>
    </row>
    <row r="15" spans="1:7" ht="15">
      <c r="A15" s="86">
        <v>10</v>
      </c>
      <c r="B15" s="90" t="s">
        <v>16</v>
      </c>
      <c r="C15" s="91">
        <v>131868</v>
      </c>
      <c r="E15" s="92">
        <v>0.12</v>
      </c>
      <c r="F15" s="85">
        <f t="shared" si="0"/>
        <v>15824.16</v>
      </c>
      <c r="G15" s="85">
        <f t="shared" si="1"/>
        <v>0</v>
      </c>
    </row>
    <row r="16" spans="1:6" ht="15">
      <c r="A16" s="86">
        <v>11</v>
      </c>
      <c r="B16" s="90" t="s">
        <v>18</v>
      </c>
      <c r="C16" s="91">
        <v>486000</v>
      </c>
      <c r="E16" s="92" t="s">
        <v>232</v>
      </c>
      <c r="F16" s="85">
        <f>+E45</f>
        <v>60660</v>
      </c>
    </row>
    <row r="17" spans="1:7" ht="15">
      <c r="A17" s="86">
        <v>12</v>
      </c>
      <c r="B17" s="90" t="s">
        <v>19</v>
      </c>
      <c r="D17" s="91">
        <v>65760</v>
      </c>
      <c r="E17" s="92">
        <v>0.11</v>
      </c>
      <c r="F17" s="85">
        <f t="shared" si="0"/>
        <v>0</v>
      </c>
      <c r="G17" s="85">
        <f t="shared" si="1"/>
        <v>7233.6</v>
      </c>
    </row>
    <row r="18" spans="1:7" ht="15">
      <c r="A18" s="86">
        <v>13</v>
      </c>
      <c r="B18" s="90" t="s">
        <v>20</v>
      </c>
      <c r="D18" s="91">
        <v>1866480</v>
      </c>
      <c r="E18" s="92">
        <v>0.115</v>
      </c>
      <c r="F18" s="85">
        <f t="shared" si="0"/>
        <v>0</v>
      </c>
      <c r="G18" s="85">
        <f t="shared" si="1"/>
        <v>214645.2</v>
      </c>
    </row>
    <row r="19" spans="1:7" ht="15">
      <c r="A19" s="86">
        <v>14</v>
      </c>
      <c r="B19" s="90" t="s">
        <v>233</v>
      </c>
      <c r="C19" s="91">
        <v>921600</v>
      </c>
      <c r="E19" s="92">
        <v>0.11</v>
      </c>
      <c r="F19" s="85">
        <f t="shared" si="0"/>
        <v>101376</v>
      </c>
      <c r="G19" s="85">
        <f t="shared" si="1"/>
        <v>0</v>
      </c>
    </row>
    <row r="20" spans="1:7" ht="15">
      <c r="A20" s="86">
        <v>15</v>
      </c>
      <c r="B20" s="90" t="s">
        <v>23</v>
      </c>
      <c r="C20" s="91">
        <v>78000</v>
      </c>
      <c r="D20" s="93"/>
      <c r="E20" s="92">
        <v>0.11</v>
      </c>
      <c r="F20" s="85">
        <f t="shared" si="0"/>
        <v>8580</v>
      </c>
      <c r="G20" s="85">
        <f t="shared" si="1"/>
        <v>0</v>
      </c>
    </row>
    <row r="21" spans="1:7" ht="15">
      <c r="A21" s="86">
        <v>16</v>
      </c>
      <c r="B21" s="90" t="s">
        <v>24</v>
      </c>
      <c r="C21" s="91">
        <v>109590</v>
      </c>
      <c r="D21" s="93"/>
      <c r="E21" s="92">
        <v>0.11</v>
      </c>
      <c r="F21" s="85">
        <f t="shared" si="0"/>
        <v>12054.9</v>
      </c>
      <c r="G21" s="85">
        <f t="shared" si="1"/>
        <v>0</v>
      </c>
    </row>
    <row r="22" spans="1:7" ht="15">
      <c r="A22" s="86">
        <v>17</v>
      </c>
      <c r="B22" s="90" t="s">
        <v>25</v>
      </c>
      <c r="C22" s="91">
        <v>955100.4</v>
      </c>
      <c r="D22" s="93"/>
      <c r="E22" s="92">
        <v>0.11</v>
      </c>
      <c r="F22" s="85">
        <f t="shared" si="0"/>
        <v>105061.04400000001</v>
      </c>
      <c r="G22" s="85">
        <f t="shared" si="1"/>
        <v>0</v>
      </c>
    </row>
    <row r="23" spans="1:7" ht="15">
      <c r="A23" s="86">
        <v>18</v>
      </c>
      <c r="B23" s="90" t="s">
        <v>26</v>
      </c>
      <c r="D23" s="91">
        <v>28800</v>
      </c>
      <c r="E23" s="92">
        <v>0.11</v>
      </c>
      <c r="F23" s="85">
        <f t="shared" si="0"/>
        <v>0</v>
      </c>
      <c r="G23" s="85">
        <f t="shared" si="1"/>
        <v>3168</v>
      </c>
    </row>
    <row r="24" spans="1:13" s="84" customFormat="1" ht="15.75">
      <c r="A24" s="86">
        <v>19</v>
      </c>
      <c r="B24" s="94" t="s">
        <v>66</v>
      </c>
      <c r="C24" s="95"/>
      <c r="D24" s="96"/>
      <c r="E24" s="97"/>
      <c r="F24" s="95">
        <v>31395.18</v>
      </c>
      <c r="G24" s="95"/>
      <c r="H24" s="95"/>
      <c r="I24" s="95"/>
      <c r="J24" s="95"/>
      <c r="K24" s="95"/>
      <c r="L24" s="95"/>
      <c r="M24" s="95"/>
    </row>
    <row r="25" spans="2:7" ht="15">
      <c r="B25" s="90"/>
      <c r="C25" s="91">
        <f>SUM(C5:C23)</f>
        <v>4260228.8</v>
      </c>
      <c r="D25" s="91">
        <f>SUM(D5:D23)</f>
        <v>4260228.8</v>
      </c>
      <c r="F25" s="91">
        <f>SUM(F5:F24)</f>
        <v>513039.568</v>
      </c>
      <c r="G25" s="91">
        <f>SUM(G5:G24)</f>
        <v>513039.568</v>
      </c>
    </row>
    <row r="26" spans="3:7" ht="15">
      <c r="C26" s="91">
        <f>+C25-D25</f>
        <v>0</v>
      </c>
      <c r="F26" s="91">
        <f>+F25-G25</f>
        <v>0</v>
      </c>
      <c r="G26" s="91"/>
    </row>
    <row r="27" spans="2:7" ht="15">
      <c r="B27" s="90"/>
      <c r="C27" s="91"/>
      <c r="F27" s="91"/>
      <c r="G27" s="91"/>
    </row>
    <row r="28" spans="2:6" ht="15.75">
      <c r="B28" s="98" t="s">
        <v>28</v>
      </c>
      <c r="C28" s="89"/>
      <c r="D28" s="91"/>
      <c r="E28" s="91"/>
      <c r="F28" s="89" t="s">
        <v>27</v>
      </c>
    </row>
    <row r="29" spans="2:6" ht="15.75">
      <c r="B29" s="90"/>
      <c r="C29" s="89"/>
      <c r="D29" s="91"/>
      <c r="E29" s="91"/>
      <c r="F29" s="89" t="s">
        <v>68</v>
      </c>
    </row>
    <row r="30" spans="2:6" ht="15">
      <c r="B30" s="90" t="s">
        <v>211</v>
      </c>
      <c r="C30" s="99"/>
      <c r="D30" s="91"/>
      <c r="E30" s="91"/>
      <c r="F30" s="99"/>
    </row>
    <row r="31" spans="2:6" ht="15">
      <c r="B31" s="90" t="s">
        <v>177</v>
      </c>
      <c r="C31" s="99"/>
      <c r="D31" s="91"/>
      <c r="E31" s="91"/>
      <c r="F31" s="99">
        <v>0.16</v>
      </c>
    </row>
    <row r="32" spans="2:6" ht="15">
      <c r="B32" s="90" t="s">
        <v>212</v>
      </c>
      <c r="C32" s="99"/>
      <c r="D32" s="91"/>
      <c r="E32" s="91"/>
      <c r="F32" s="99">
        <v>0.15</v>
      </c>
    </row>
    <row r="33" spans="2:6" ht="15">
      <c r="B33" s="90" t="s">
        <v>213</v>
      </c>
      <c r="C33" s="99"/>
      <c r="D33" s="91"/>
      <c r="E33" s="91"/>
      <c r="F33" s="99">
        <v>0.13</v>
      </c>
    </row>
    <row r="34" spans="2:6" ht="15">
      <c r="B34" s="90" t="s">
        <v>214</v>
      </c>
      <c r="C34" s="99"/>
      <c r="D34" s="91"/>
      <c r="E34" s="91"/>
      <c r="F34" s="99"/>
    </row>
    <row r="35" spans="2:6" ht="15">
      <c r="B35" s="90" t="s">
        <v>35</v>
      </c>
      <c r="C35" s="99"/>
      <c r="D35" s="91"/>
      <c r="E35" s="91"/>
      <c r="F35" s="99">
        <v>0.12</v>
      </c>
    </row>
    <row r="36" spans="2:6" ht="15">
      <c r="B36" s="90" t="s">
        <v>34</v>
      </c>
      <c r="C36" s="99"/>
      <c r="D36" s="91"/>
      <c r="E36" s="91"/>
      <c r="F36" s="99"/>
    </row>
    <row r="37" spans="2:6" ht="15">
      <c r="B37" s="90" t="s">
        <v>215</v>
      </c>
      <c r="C37" s="99"/>
      <c r="D37" s="91"/>
      <c r="E37" s="91"/>
      <c r="F37" s="99">
        <v>0.11</v>
      </c>
    </row>
    <row r="38" spans="2:6" ht="15">
      <c r="B38" s="90" t="s">
        <v>216</v>
      </c>
      <c r="C38" s="99"/>
      <c r="D38" s="91"/>
      <c r="E38" s="91"/>
      <c r="F38" s="99"/>
    </row>
    <row r="39" spans="2:6" ht="15">
      <c r="B39" s="90"/>
      <c r="C39" s="91"/>
      <c r="D39" s="91"/>
      <c r="E39" s="91"/>
      <c r="F39" s="91"/>
    </row>
    <row r="40" ht="15">
      <c r="B40" s="86" t="s">
        <v>60</v>
      </c>
    </row>
    <row r="42" spans="2:5" ht="15">
      <c r="B42" s="86" t="s">
        <v>234</v>
      </c>
      <c r="C42" s="85">
        <v>186000</v>
      </c>
      <c r="D42" s="85">
        <v>0.11</v>
      </c>
      <c r="E42" s="85">
        <f>+C42*D42</f>
        <v>20460</v>
      </c>
    </row>
    <row r="43" spans="2:5" ht="15">
      <c r="B43" s="86" t="s">
        <v>62</v>
      </c>
      <c r="C43" s="85">
        <v>240000</v>
      </c>
      <c r="D43" s="85">
        <v>0.13</v>
      </c>
      <c r="E43" s="85">
        <f>+C43*D43</f>
        <v>31200</v>
      </c>
    </row>
    <row r="44" spans="2:5" ht="15">
      <c r="B44" s="86" t="s">
        <v>63</v>
      </c>
      <c r="C44" s="85">
        <v>60000</v>
      </c>
      <c r="D44" s="85">
        <v>0.15</v>
      </c>
      <c r="E44" s="85">
        <f>+C44*D44</f>
        <v>9000</v>
      </c>
    </row>
    <row r="45" spans="3:5" ht="15">
      <c r="C45" s="85">
        <f>SUM(C42:C44)</f>
        <v>486000</v>
      </c>
      <c r="E45" s="85">
        <f>SUM(E42:E44)</f>
        <v>60660</v>
      </c>
    </row>
    <row r="57" spans="1:18" ht="15">
      <c r="A57" s="100"/>
      <c r="B57" s="100" t="s">
        <v>235</v>
      </c>
      <c r="C57" s="101" t="s">
        <v>116</v>
      </c>
      <c r="D57" s="101"/>
      <c r="E57" s="101" t="s">
        <v>116</v>
      </c>
      <c r="F57" s="101"/>
      <c r="G57" s="101"/>
      <c r="H57" s="101"/>
      <c r="I57" s="101"/>
      <c r="J57" s="101"/>
      <c r="K57" s="101"/>
      <c r="L57" s="101"/>
      <c r="M57" s="101"/>
      <c r="N57" s="102"/>
      <c r="O57" s="102"/>
      <c r="P57" s="102"/>
      <c r="Q57" s="102"/>
      <c r="R57" s="102"/>
    </row>
    <row r="58" spans="1:18" ht="15">
      <c r="A58" s="102"/>
      <c r="B58" s="102"/>
      <c r="C58" s="101" t="s">
        <v>69</v>
      </c>
      <c r="D58" s="101"/>
      <c r="E58" s="101" t="s">
        <v>70</v>
      </c>
      <c r="F58" s="101"/>
      <c r="G58" s="101" t="s">
        <v>71</v>
      </c>
      <c r="H58" s="101"/>
      <c r="I58" s="101" t="s">
        <v>72</v>
      </c>
      <c r="J58" s="101"/>
      <c r="K58" s="101" t="s">
        <v>73</v>
      </c>
      <c r="L58" s="101"/>
      <c r="M58" s="101"/>
      <c r="N58" s="102"/>
      <c r="O58" s="102"/>
      <c r="P58" s="102"/>
      <c r="Q58" s="102"/>
      <c r="R58" s="102"/>
    </row>
    <row r="59" spans="1:18" ht="15">
      <c r="A59" s="102"/>
      <c r="B59" s="102"/>
      <c r="C59" s="101" t="s">
        <v>74</v>
      </c>
      <c r="D59" s="101" t="s">
        <v>75</v>
      </c>
      <c r="E59" s="101" t="s">
        <v>74</v>
      </c>
      <c r="F59" s="101" t="s">
        <v>75</v>
      </c>
      <c r="G59" s="101" t="s">
        <v>74</v>
      </c>
      <c r="H59" s="101" t="s">
        <v>75</v>
      </c>
      <c r="I59" s="101" t="s">
        <v>74</v>
      </c>
      <c r="J59" s="101" t="s">
        <v>75</v>
      </c>
      <c r="K59" s="101" t="s">
        <v>74</v>
      </c>
      <c r="L59" s="101" t="s">
        <v>75</v>
      </c>
      <c r="M59" s="101"/>
      <c r="N59" s="102"/>
      <c r="O59" s="102"/>
      <c r="P59" s="102"/>
      <c r="Q59" s="102"/>
      <c r="R59" s="102"/>
    </row>
    <row r="60" spans="1:18" ht="15">
      <c r="A60" s="103">
        <v>1</v>
      </c>
      <c r="B60" s="104" t="s">
        <v>76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3"/>
      <c r="O60" s="103"/>
      <c r="P60" s="103"/>
      <c r="Q60" s="103"/>
      <c r="R60" s="103"/>
    </row>
    <row r="61" spans="1:18" ht="15">
      <c r="A61" s="103">
        <v>2</v>
      </c>
      <c r="B61" s="103" t="s">
        <v>77</v>
      </c>
      <c r="C61" s="105"/>
      <c r="D61" s="105">
        <v>987014</v>
      </c>
      <c r="E61" s="105"/>
      <c r="F61" s="105">
        <f>+G18</f>
        <v>214645.2</v>
      </c>
      <c r="G61" s="105">
        <v>40000</v>
      </c>
      <c r="H61" s="105"/>
      <c r="I61" s="105"/>
      <c r="J61" s="105"/>
      <c r="K61" s="105"/>
      <c r="L61" s="105">
        <f>+J61+H61+F61+D61+-I61-G61-E61-C61</f>
        <v>1161659.2</v>
      </c>
      <c r="M61" s="105"/>
      <c r="N61" s="103"/>
      <c r="O61" s="103"/>
      <c r="P61" s="103"/>
      <c r="Q61" s="103"/>
      <c r="R61" s="103"/>
    </row>
    <row r="62" spans="1:18" ht="15">
      <c r="A62" s="103">
        <v>3</v>
      </c>
      <c r="B62" s="103" t="s">
        <v>78</v>
      </c>
      <c r="C62" s="105">
        <v>871200</v>
      </c>
      <c r="D62" s="105"/>
      <c r="E62" s="105">
        <f>+F11</f>
        <v>62617.5</v>
      </c>
      <c r="F62" s="105"/>
      <c r="G62" s="105"/>
      <c r="H62" s="105">
        <v>40000</v>
      </c>
      <c r="I62" s="105"/>
      <c r="J62" s="105"/>
      <c r="K62" s="105">
        <f>+C62+E62+G62+I62-J62-H62-F62-D62</f>
        <v>893817.5</v>
      </c>
      <c r="L62" s="105"/>
      <c r="M62" s="105"/>
      <c r="N62" s="103"/>
      <c r="O62" s="103"/>
      <c r="P62" s="103"/>
      <c r="Q62" s="103"/>
      <c r="R62" s="103"/>
    </row>
    <row r="63" spans="1:18" ht="15">
      <c r="A63" s="103">
        <v>4</v>
      </c>
      <c r="B63" s="103" t="s">
        <v>79</v>
      </c>
      <c r="C63" s="105">
        <v>102960</v>
      </c>
      <c r="D63" s="105"/>
      <c r="E63" s="105">
        <f>+F15</f>
        <v>15824.16</v>
      </c>
      <c r="F63" s="105"/>
      <c r="G63" s="105"/>
      <c r="H63" s="105">
        <v>5880</v>
      </c>
      <c r="I63" s="105"/>
      <c r="J63" s="105"/>
      <c r="K63" s="105">
        <f>+C63+E63+G63+I63-J63-H63-F63-D63</f>
        <v>112904.16</v>
      </c>
      <c r="L63" s="105"/>
      <c r="M63" s="105"/>
      <c r="N63" s="103"/>
      <c r="O63" s="103"/>
      <c r="P63" s="103"/>
      <c r="Q63" s="103"/>
      <c r="R63" s="103"/>
    </row>
    <row r="64" spans="1:18" ht="15">
      <c r="A64" s="103">
        <v>5</v>
      </c>
      <c r="B64" s="103" t="s">
        <v>80</v>
      </c>
      <c r="C64" s="105">
        <v>215000</v>
      </c>
      <c r="D64" s="105"/>
      <c r="E64" s="105">
        <f>+F14</f>
        <v>40894.92</v>
      </c>
      <c r="F64" s="105"/>
      <c r="G64" s="105"/>
      <c r="H64" s="105"/>
      <c r="I64" s="105"/>
      <c r="J64" s="105"/>
      <c r="K64" s="105">
        <f>+C64+E64+G64+I64-J64-H64-F64-D64</f>
        <v>255894.91999999998</v>
      </c>
      <c r="L64" s="105"/>
      <c r="M64" s="105"/>
      <c r="N64" s="103"/>
      <c r="O64" s="103"/>
      <c r="P64" s="103"/>
      <c r="Q64" s="103"/>
      <c r="R64" s="103"/>
    </row>
    <row r="65" spans="1:18" ht="15">
      <c r="A65" s="103">
        <v>6</v>
      </c>
      <c r="B65" s="103" t="s">
        <v>236</v>
      </c>
      <c r="C65" s="105"/>
      <c r="D65" s="105">
        <v>65726.9</v>
      </c>
      <c r="E65" s="105"/>
      <c r="F65" s="105"/>
      <c r="G65" s="105">
        <f>+D135</f>
        <v>65726.902</v>
      </c>
      <c r="H65" s="105"/>
      <c r="I65" s="105"/>
      <c r="J65" s="105"/>
      <c r="K65" s="105">
        <f>+C65+E65+G65+I65-J65-H65-F65-D65</f>
        <v>0.0020000000076834112</v>
      </c>
      <c r="L65" s="105">
        <f>+J65+H65+F65+D65+-I65-G65-E65-C65</f>
        <v>-0.0020000000076834112</v>
      </c>
      <c r="M65" s="105"/>
      <c r="N65" s="103"/>
      <c r="O65" s="103"/>
      <c r="P65" s="103"/>
      <c r="Q65" s="103"/>
      <c r="R65" s="103"/>
    </row>
    <row r="66" spans="1:18" ht="15">
      <c r="A66" s="103">
        <v>7</v>
      </c>
      <c r="B66" s="103" t="s">
        <v>82</v>
      </c>
      <c r="C66" s="105"/>
      <c r="D66" s="105">
        <v>94110</v>
      </c>
      <c r="E66" s="105"/>
      <c r="F66" s="105">
        <v>14236.2</v>
      </c>
      <c r="G66" s="105">
        <v>7212.5</v>
      </c>
      <c r="H66" s="105"/>
      <c r="I66" s="105"/>
      <c r="J66" s="105"/>
      <c r="K66" s="105"/>
      <c r="L66" s="105">
        <f>+J66+H66+F66+D66+-I66-G66-E66-C66</f>
        <v>101133.7</v>
      </c>
      <c r="M66" s="105"/>
      <c r="N66" s="103"/>
      <c r="O66" s="103"/>
      <c r="P66" s="103"/>
      <c r="Q66" s="103"/>
      <c r="R66" s="103"/>
    </row>
    <row r="67" spans="1:18" ht="15">
      <c r="A67" s="103">
        <v>8</v>
      </c>
      <c r="B67" s="103" t="s">
        <v>72</v>
      </c>
      <c r="C67" s="105"/>
      <c r="D67" s="105"/>
      <c r="E67" s="105"/>
      <c r="F67" s="105"/>
      <c r="G67" s="105"/>
      <c r="H67" s="105"/>
      <c r="I67" s="105"/>
      <c r="J67" s="105">
        <f>+I138</f>
        <v>43484.92800000001</v>
      </c>
      <c r="K67" s="105">
        <f>+J67</f>
        <v>43484.92800000001</v>
      </c>
      <c r="L67" s="105"/>
      <c r="M67" s="105"/>
      <c r="N67" s="103"/>
      <c r="O67" s="103"/>
      <c r="P67" s="103"/>
      <c r="Q67" s="103"/>
      <c r="R67" s="103"/>
    </row>
    <row r="68" spans="1:18" ht="15">
      <c r="A68" s="103">
        <v>9</v>
      </c>
      <c r="B68" s="104" t="s">
        <v>83</v>
      </c>
      <c r="C68" s="106"/>
      <c r="D68" s="106">
        <v>42309.1</v>
      </c>
      <c r="E68" s="106">
        <v>109544.82</v>
      </c>
      <c r="F68" s="106"/>
      <c r="G68" s="106">
        <f>SUM(G61:G67)</f>
        <v>112939.402</v>
      </c>
      <c r="H68" s="106">
        <f>SUM(H61:H67)</f>
        <v>45880</v>
      </c>
      <c r="I68" s="106">
        <f>SUM(I61:I67)</f>
        <v>0</v>
      </c>
      <c r="J68" s="106">
        <f>SUM(J61:J67)</f>
        <v>43484.92800000001</v>
      </c>
      <c r="K68" s="105"/>
      <c r="L68" s="105">
        <v>43308.61</v>
      </c>
      <c r="M68" s="106"/>
      <c r="N68" s="103"/>
      <c r="O68" s="103"/>
      <c r="P68" s="103"/>
      <c r="Q68" s="103"/>
      <c r="R68" s="103"/>
    </row>
    <row r="69" spans="1:18" ht="15">
      <c r="A69" s="103">
        <v>10</v>
      </c>
      <c r="B69" s="103" t="s">
        <v>84</v>
      </c>
      <c r="C69" s="105">
        <f>SUM(C61:C68)</f>
        <v>1189160</v>
      </c>
      <c r="D69" s="105">
        <f>SUM(D61:D68)</f>
        <v>1189160</v>
      </c>
      <c r="E69" s="105">
        <f>SUM(E61:E68)</f>
        <v>228881.40000000002</v>
      </c>
      <c r="F69" s="105">
        <f>SUM(F61:F68)</f>
        <v>228881.40000000002</v>
      </c>
      <c r="G69" s="105"/>
      <c r="H69" s="105"/>
      <c r="I69" s="105"/>
      <c r="J69" s="105"/>
      <c r="K69" s="105">
        <f>SUM(K61:K68)</f>
        <v>1306101.5100000002</v>
      </c>
      <c r="L69" s="105">
        <f>SUM(L61:L68)</f>
        <v>1306101.508</v>
      </c>
      <c r="M69" s="105"/>
      <c r="N69" s="103"/>
      <c r="O69" s="103"/>
      <c r="P69" s="103"/>
      <c r="Q69" s="103"/>
      <c r="R69" s="103"/>
    </row>
    <row r="70" spans="1:18" ht="15">
      <c r="A70" s="103">
        <v>11</v>
      </c>
      <c r="B70" s="104" t="s">
        <v>85</v>
      </c>
      <c r="C70" s="105">
        <f>+C69-D69</f>
        <v>0</v>
      </c>
      <c r="D70" s="105"/>
      <c r="E70" s="105">
        <f>+E69-F69</f>
        <v>0</v>
      </c>
      <c r="F70" s="105"/>
      <c r="G70" s="105"/>
      <c r="H70" s="105"/>
      <c r="I70" s="105"/>
      <c r="J70" s="105"/>
      <c r="K70" s="105">
        <f>+K69-L69</f>
        <v>0.0020000003278255463</v>
      </c>
      <c r="L70" s="105"/>
      <c r="M70" s="105"/>
      <c r="N70" s="103"/>
      <c r="O70" s="103"/>
      <c r="P70" s="103"/>
      <c r="Q70" s="103"/>
      <c r="R70" s="103"/>
    </row>
    <row r="71" spans="1:18" ht="15">
      <c r="A71" s="103">
        <v>12</v>
      </c>
      <c r="B71" s="103" t="s">
        <v>86</v>
      </c>
      <c r="C71" s="105"/>
      <c r="D71" s="105">
        <v>478928.8</v>
      </c>
      <c r="E71" s="105"/>
      <c r="F71" s="105"/>
      <c r="G71" s="105">
        <v>3000</v>
      </c>
      <c r="H71" s="105"/>
      <c r="I71" s="105"/>
      <c r="J71" s="105"/>
      <c r="K71" s="105"/>
      <c r="L71" s="105">
        <f>+J71+H71+F71+D71+-I71-G71-E71-C71</f>
        <v>475928.8</v>
      </c>
      <c r="M71" s="105"/>
      <c r="N71" s="103"/>
      <c r="O71" s="103"/>
      <c r="P71" s="103"/>
      <c r="Q71" s="103"/>
      <c r="R71" s="103"/>
    </row>
    <row r="72" spans="1:18" ht="15">
      <c r="A72" s="103">
        <v>13</v>
      </c>
      <c r="B72" s="103" t="s">
        <v>86</v>
      </c>
      <c r="C72" s="105"/>
      <c r="D72" s="105"/>
      <c r="E72" s="105"/>
      <c r="F72" s="105">
        <f>+G13</f>
        <v>64584</v>
      </c>
      <c r="G72" s="105">
        <f>+D134</f>
        <v>38750.4</v>
      </c>
      <c r="H72" s="105"/>
      <c r="I72" s="105"/>
      <c r="J72" s="105">
        <f>+E134</f>
        <v>25833.600000000002</v>
      </c>
      <c r="K72" s="105"/>
      <c r="L72" s="105">
        <f>+F72-J72-G72</f>
        <v>0</v>
      </c>
      <c r="M72" s="105"/>
      <c r="N72" s="103"/>
      <c r="O72" s="103"/>
      <c r="P72" s="103"/>
      <c r="Q72" s="103"/>
      <c r="R72" s="103"/>
    </row>
    <row r="73" spans="1:18" ht="15">
      <c r="A73" s="103">
        <v>14</v>
      </c>
      <c r="B73" s="103" t="s">
        <v>237</v>
      </c>
      <c r="C73" s="105"/>
      <c r="D73" s="105"/>
      <c r="E73" s="105"/>
      <c r="F73" s="105"/>
      <c r="G73" s="105">
        <v>2880</v>
      </c>
      <c r="H73" s="105"/>
      <c r="I73" s="105">
        <v>1152</v>
      </c>
      <c r="J73" s="105"/>
      <c r="K73" s="105">
        <f>+G73-I73</f>
        <v>1728</v>
      </c>
      <c r="L73" s="105"/>
      <c r="M73" s="105"/>
      <c r="N73" s="103"/>
      <c r="O73" s="103"/>
      <c r="P73" s="103"/>
      <c r="Q73" s="103"/>
      <c r="R73" s="103"/>
    </row>
    <row r="74" spans="1:18" ht="15">
      <c r="A74" s="103">
        <v>15</v>
      </c>
      <c r="B74" s="103" t="s">
        <v>83</v>
      </c>
      <c r="C74" s="105">
        <f>+D68</f>
        <v>42309.1</v>
      </c>
      <c r="D74" s="105">
        <f>+C68</f>
        <v>0</v>
      </c>
      <c r="E74" s="105">
        <f>+F68</f>
        <v>0</v>
      </c>
      <c r="F74" s="105">
        <f>+E68</f>
        <v>109544.82</v>
      </c>
      <c r="G74" s="106">
        <f>+G68</f>
        <v>112939.402</v>
      </c>
      <c r="H74" s="106">
        <f>+H68</f>
        <v>45880</v>
      </c>
      <c r="I74" s="106">
        <f>+I68</f>
        <v>0</v>
      </c>
      <c r="J74" s="106">
        <f>+J68</f>
        <v>43484.92800000001</v>
      </c>
      <c r="K74" s="105">
        <f>+L68</f>
        <v>43308.61</v>
      </c>
      <c r="L74" s="105">
        <f>+K68</f>
        <v>0</v>
      </c>
      <c r="M74" s="105"/>
      <c r="N74" s="103"/>
      <c r="O74" s="103"/>
      <c r="P74" s="103"/>
      <c r="Q74" s="103"/>
      <c r="R74" s="103"/>
    </row>
    <row r="75" spans="1:18" ht="15">
      <c r="A75" s="103">
        <v>16</v>
      </c>
      <c r="B75" s="103" t="s">
        <v>88</v>
      </c>
      <c r="C75" s="105">
        <v>55440</v>
      </c>
      <c r="D75" s="105"/>
      <c r="E75" s="105">
        <f>+F20</f>
        <v>8580</v>
      </c>
      <c r="F75" s="105"/>
      <c r="G75" s="105"/>
      <c r="H75" s="105">
        <f>+D136</f>
        <v>5148</v>
      </c>
      <c r="I75" s="105">
        <f>+E75-H75</f>
        <v>3432</v>
      </c>
      <c r="J75" s="105"/>
      <c r="K75" s="105">
        <f>+C75+E75-I75-H75</f>
        <v>55440</v>
      </c>
      <c r="L75" s="105"/>
      <c r="M75" s="105"/>
      <c r="N75" s="103"/>
      <c r="O75" s="103"/>
      <c r="P75" s="103"/>
      <c r="Q75" s="103"/>
      <c r="R75" s="103"/>
    </row>
    <row r="76" spans="1:18" ht="15">
      <c r="A76" s="103">
        <v>17</v>
      </c>
      <c r="B76" s="104" t="s">
        <v>89</v>
      </c>
      <c r="C76" s="106">
        <v>381179.7</v>
      </c>
      <c r="D76" s="106"/>
      <c r="E76" s="106">
        <v>165548.82</v>
      </c>
      <c r="F76" s="106"/>
      <c r="G76" s="106">
        <f>SUM(G71:G75)</f>
        <v>157569.802</v>
      </c>
      <c r="H76" s="106">
        <f>SUM(H71:H75)</f>
        <v>51028</v>
      </c>
      <c r="I76" s="106">
        <f>SUM(I71:I75)</f>
        <v>4584</v>
      </c>
      <c r="J76" s="106">
        <f>SUM(J71:J75)</f>
        <v>69318.528</v>
      </c>
      <c r="K76" s="105">
        <v>375452.19</v>
      </c>
      <c r="L76" s="106"/>
      <c r="M76" s="106"/>
      <c r="N76" s="103"/>
      <c r="O76" s="103"/>
      <c r="P76" s="103"/>
      <c r="Q76" s="103"/>
      <c r="R76" s="103"/>
    </row>
    <row r="77" spans="1:18" ht="15">
      <c r="A77" s="103">
        <v>18</v>
      </c>
      <c r="B77" s="103" t="s">
        <v>84</v>
      </c>
      <c r="C77" s="105">
        <f>SUM(C71:C76)</f>
        <v>478928.80000000005</v>
      </c>
      <c r="D77" s="105">
        <f>SUM(D71:D76)</f>
        <v>478928.8</v>
      </c>
      <c r="E77" s="105">
        <f>SUM(E71:E76)</f>
        <v>174128.82</v>
      </c>
      <c r="F77" s="105">
        <f>SUM(F71:F76)</f>
        <v>174128.82</v>
      </c>
      <c r="G77" s="105"/>
      <c r="H77" s="105"/>
      <c r="I77" s="105"/>
      <c r="J77" s="105"/>
      <c r="K77" s="105">
        <f>SUM(K71:K76)</f>
        <v>475928.8</v>
      </c>
      <c r="L77" s="105">
        <f>SUM(L71:L76)</f>
        <v>475928.8</v>
      </c>
      <c r="M77" s="105"/>
      <c r="N77" s="103"/>
      <c r="O77" s="103"/>
      <c r="P77" s="103"/>
      <c r="Q77" s="103"/>
      <c r="R77" s="103"/>
    </row>
    <row r="78" spans="1:18" ht="15">
      <c r="A78" s="103">
        <v>19</v>
      </c>
      <c r="B78" s="104" t="s">
        <v>90</v>
      </c>
      <c r="C78" s="105">
        <f>+C77-D77</f>
        <v>0</v>
      </c>
      <c r="D78" s="105"/>
      <c r="E78" s="105">
        <f>+E77-F77</f>
        <v>0</v>
      </c>
      <c r="F78" s="105"/>
      <c r="G78" s="105"/>
      <c r="H78" s="105"/>
      <c r="I78" s="105"/>
      <c r="J78" s="105"/>
      <c r="K78" s="105">
        <f>+K77-L77</f>
        <v>0</v>
      </c>
      <c r="L78" s="105"/>
      <c r="M78" s="105"/>
      <c r="N78" s="103"/>
      <c r="O78" s="103"/>
      <c r="P78" s="103"/>
      <c r="Q78" s="103"/>
      <c r="R78" s="103"/>
    </row>
    <row r="79" spans="1:18" ht="15">
      <c r="A79" s="103">
        <v>20</v>
      </c>
      <c r="B79" s="103" t="s">
        <v>91</v>
      </c>
      <c r="C79" s="105">
        <v>653776</v>
      </c>
      <c r="D79" s="105"/>
      <c r="E79" s="105">
        <f>+F8</f>
        <v>74575.864</v>
      </c>
      <c r="F79" s="105"/>
      <c r="G79" s="105"/>
      <c r="H79" s="105"/>
      <c r="I79" s="105"/>
      <c r="J79" s="105"/>
      <c r="K79" s="105">
        <f aca="true" t="shared" si="2" ref="K79:K86">+C79+E79+G79+I79-J79-H79-F79-D79</f>
        <v>728351.8640000001</v>
      </c>
      <c r="L79" s="105"/>
      <c r="M79" s="105"/>
      <c r="N79" s="103"/>
      <c r="O79" s="103"/>
      <c r="P79" s="103"/>
      <c r="Q79" s="103"/>
      <c r="R79" s="103"/>
    </row>
    <row r="80" spans="1:18" ht="15">
      <c r="A80" s="103">
        <v>21</v>
      </c>
      <c r="B80" s="103" t="s">
        <v>92</v>
      </c>
      <c r="C80" s="105">
        <v>79800</v>
      </c>
      <c r="D80" s="105"/>
      <c r="E80" s="105">
        <f>+F21</f>
        <v>12054.9</v>
      </c>
      <c r="F80" s="105"/>
      <c r="G80" s="105"/>
      <c r="H80" s="105">
        <f>8000+18750</f>
        <v>26750</v>
      </c>
      <c r="I80" s="105"/>
      <c r="J80" s="105"/>
      <c r="K80" s="105">
        <f t="shared" si="2"/>
        <v>65104.899999999994</v>
      </c>
      <c r="L80" s="105"/>
      <c r="M80" s="105"/>
      <c r="N80" s="103"/>
      <c r="O80" s="103"/>
      <c r="P80" s="103"/>
      <c r="Q80" s="103"/>
      <c r="R80" s="103"/>
    </row>
    <row r="81" spans="1:18" ht="15">
      <c r="A81" s="103">
        <v>22</v>
      </c>
      <c r="B81" s="103" t="s">
        <v>117</v>
      </c>
      <c r="C81" s="105">
        <v>444104</v>
      </c>
      <c r="D81" s="105"/>
      <c r="E81" s="105">
        <f>+F22</f>
        <v>105061.04400000001</v>
      </c>
      <c r="F81" s="105"/>
      <c r="G81" s="105"/>
      <c r="H81" s="105"/>
      <c r="I81" s="105"/>
      <c r="J81" s="105"/>
      <c r="K81" s="105">
        <f t="shared" si="2"/>
        <v>549165.044</v>
      </c>
      <c r="L81" s="105"/>
      <c r="M81" s="105"/>
      <c r="N81" s="103"/>
      <c r="O81" s="103"/>
      <c r="P81" s="103"/>
      <c r="Q81" s="103"/>
      <c r="R81" s="103"/>
    </row>
    <row r="82" spans="1:18" ht="15">
      <c r="A82" s="103">
        <v>23</v>
      </c>
      <c r="B82" s="103" t="s">
        <v>238</v>
      </c>
      <c r="C82" s="105">
        <v>19800</v>
      </c>
      <c r="D82" s="105"/>
      <c r="E82" s="105"/>
      <c r="F82" s="105"/>
      <c r="G82" s="105"/>
      <c r="H82" s="105">
        <v>19800</v>
      </c>
      <c r="I82" s="105"/>
      <c r="J82" s="105"/>
      <c r="K82" s="105">
        <f t="shared" si="2"/>
        <v>0</v>
      </c>
      <c r="L82" s="105"/>
      <c r="M82" s="105"/>
      <c r="N82" s="103"/>
      <c r="O82" s="103"/>
      <c r="P82" s="103"/>
      <c r="Q82" s="103"/>
      <c r="R82" s="103"/>
    </row>
    <row r="83" spans="1:18" ht="15">
      <c r="A83" s="103">
        <v>24</v>
      </c>
      <c r="B83" s="103" t="s">
        <v>93</v>
      </c>
      <c r="C83" s="105">
        <v>94110</v>
      </c>
      <c r="D83" s="105"/>
      <c r="E83" s="105">
        <v>14236.2</v>
      </c>
      <c r="F83" s="105"/>
      <c r="G83" s="105"/>
      <c r="H83" s="105">
        <v>7212.5</v>
      </c>
      <c r="I83" s="105"/>
      <c r="J83" s="105"/>
      <c r="K83" s="105">
        <f t="shared" si="2"/>
        <v>101133.7</v>
      </c>
      <c r="L83" s="105"/>
      <c r="M83" s="105"/>
      <c r="N83" s="103"/>
      <c r="O83" s="103"/>
      <c r="P83" s="103"/>
      <c r="Q83" s="103"/>
      <c r="R83" s="103"/>
    </row>
    <row r="84" spans="1:18" ht="15">
      <c r="A84" s="103">
        <v>25</v>
      </c>
      <c r="B84" s="103" t="s">
        <v>119</v>
      </c>
      <c r="C84" s="105">
        <v>85800</v>
      </c>
      <c r="D84" s="105"/>
      <c r="E84" s="105">
        <f>+F19</f>
        <v>101376</v>
      </c>
      <c r="F84" s="105"/>
      <c r="G84" s="105"/>
      <c r="H84" s="105">
        <v>101376</v>
      </c>
      <c r="I84" s="105"/>
      <c r="J84" s="105"/>
      <c r="K84" s="105">
        <f t="shared" si="2"/>
        <v>85800</v>
      </c>
      <c r="L84" s="105"/>
      <c r="M84" s="105"/>
      <c r="N84" s="103"/>
      <c r="O84" s="103"/>
      <c r="P84" s="103"/>
      <c r="Q84" s="103"/>
      <c r="R84" s="103"/>
    </row>
    <row r="85" spans="1:18" ht="15">
      <c r="A85" s="103">
        <v>26</v>
      </c>
      <c r="B85" s="103" t="s">
        <v>94</v>
      </c>
      <c r="C85" s="105">
        <v>317531.3</v>
      </c>
      <c r="D85" s="105"/>
      <c r="E85" s="105"/>
      <c r="F85" s="105"/>
      <c r="G85" s="105"/>
      <c r="H85" s="105">
        <f>+D137</f>
        <v>156353.302</v>
      </c>
      <c r="I85" s="105"/>
      <c r="J85" s="105"/>
      <c r="K85" s="105">
        <f t="shared" si="2"/>
        <v>161177.998</v>
      </c>
      <c r="L85" s="105"/>
      <c r="M85" s="105"/>
      <c r="N85" s="103"/>
      <c r="O85" s="103"/>
      <c r="P85" s="103"/>
      <c r="Q85" s="103"/>
      <c r="R85" s="103"/>
    </row>
    <row r="86" spans="1:18" ht="15">
      <c r="A86" s="103">
        <v>27</v>
      </c>
      <c r="B86" s="103" t="s">
        <v>95</v>
      </c>
      <c r="C86" s="105">
        <v>252000</v>
      </c>
      <c r="D86" s="105"/>
      <c r="E86" s="105">
        <f>+F16</f>
        <v>60660</v>
      </c>
      <c r="F86" s="105"/>
      <c r="G86" s="105"/>
      <c r="H86" s="105"/>
      <c r="I86" s="105"/>
      <c r="J86" s="105"/>
      <c r="K86" s="105">
        <f t="shared" si="2"/>
        <v>312660</v>
      </c>
      <c r="L86" s="105"/>
      <c r="M86" s="105"/>
      <c r="N86" s="103"/>
      <c r="O86" s="103"/>
      <c r="P86" s="103"/>
      <c r="Q86" s="103"/>
      <c r="R86" s="103"/>
    </row>
    <row r="87" spans="1:18" ht="15">
      <c r="A87" s="103">
        <v>28</v>
      </c>
      <c r="B87" s="103" t="s">
        <v>96</v>
      </c>
      <c r="C87" s="105"/>
      <c r="D87" s="105">
        <v>36000</v>
      </c>
      <c r="E87" s="105"/>
      <c r="F87" s="105">
        <f>+G23</f>
        <v>3168</v>
      </c>
      <c r="G87" s="105">
        <f>8000+18750</f>
        <v>26750</v>
      </c>
      <c r="H87" s="105">
        <v>18750</v>
      </c>
      <c r="I87" s="105"/>
      <c r="J87" s="105"/>
      <c r="K87" s="105"/>
      <c r="L87" s="105">
        <f aca="true" t="shared" si="3" ref="L87:L93">+J87+H87+F87+D87+-I87-G87-E87-C87</f>
        <v>31168</v>
      </c>
      <c r="M87" s="105"/>
      <c r="N87" s="103"/>
      <c r="O87" s="103"/>
      <c r="P87" s="103"/>
      <c r="Q87" s="103"/>
      <c r="R87" s="103"/>
    </row>
    <row r="88" spans="1:18" ht="15">
      <c r="A88" s="103">
        <v>29</v>
      </c>
      <c r="B88" s="103" t="s">
        <v>120</v>
      </c>
      <c r="C88" s="105"/>
      <c r="D88" s="105">
        <v>108741.6</v>
      </c>
      <c r="E88" s="105"/>
      <c r="F88" s="105">
        <f>+G12</f>
        <v>3593.5679999999998</v>
      </c>
      <c r="G88" s="105"/>
      <c r="H88" s="105"/>
      <c r="I88" s="105"/>
      <c r="J88" s="105"/>
      <c r="K88" s="105"/>
      <c r="L88" s="105">
        <f t="shared" si="3"/>
        <v>112335.168</v>
      </c>
      <c r="M88" s="105"/>
      <c r="N88" s="103"/>
      <c r="O88" s="103"/>
      <c r="P88" s="103"/>
      <c r="Q88" s="103"/>
      <c r="R88" s="103"/>
    </row>
    <row r="89" spans="1:18" ht="15">
      <c r="A89" s="103">
        <v>30</v>
      </c>
      <c r="B89" s="103" t="s">
        <v>121</v>
      </c>
      <c r="C89" s="105"/>
      <c r="D89" s="105"/>
      <c r="E89" s="105"/>
      <c r="F89" s="105">
        <f>+G7</f>
        <v>13939.2</v>
      </c>
      <c r="G89" s="105">
        <v>13939.2</v>
      </c>
      <c r="H89" s="105"/>
      <c r="I89" s="105"/>
      <c r="J89" s="105"/>
      <c r="K89" s="105"/>
      <c r="L89" s="105">
        <f t="shared" si="3"/>
        <v>0</v>
      </c>
      <c r="M89" s="105"/>
      <c r="N89" s="103"/>
      <c r="O89" s="103"/>
      <c r="P89" s="103"/>
      <c r="Q89" s="103"/>
      <c r="R89" s="103"/>
    </row>
    <row r="90" spans="1:18" ht="15">
      <c r="A90" s="103">
        <v>31</v>
      </c>
      <c r="B90" s="103" t="s">
        <v>122</v>
      </c>
      <c r="C90" s="105"/>
      <c r="D90" s="105"/>
      <c r="E90" s="105"/>
      <c r="F90" s="105">
        <f>+G6</f>
        <v>38500</v>
      </c>
      <c r="G90" s="105"/>
      <c r="H90" s="105"/>
      <c r="I90" s="105"/>
      <c r="J90" s="105"/>
      <c r="K90" s="105"/>
      <c r="L90" s="105">
        <f t="shared" si="3"/>
        <v>38500</v>
      </c>
      <c r="M90" s="105"/>
      <c r="N90" s="103"/>
      <c r="O90" s="103"/>
      <c r="P90" s="103"/>
      <c r="Q90" s="103"/>
      <c r="R90" s="103"/>
    </row>
    <row r="91" spans="1:18" ht="15">
      <c r="A91" s="103">
        <v>32</v>
      </c>
      <c r="B91" s="103" t="s">
        <v>123</v>
      </c>
      <c r="C91" s="105"/>
      <c r="D91" s="105">
        <v>240000</v>
      </c>
      <c r="E91" s="105"/>
      <c r="F91" s="105">
        <f>+G9</f>
        <v>72336</v>
      </c>
      <c r="G91" s="105">
        <v>84000</v>
      </c>
      <c r="H91" s="105"/>
      <c r="I91" s="105"/>
      <c r="J91" s="105"/>
      <c r="K91" s="105"/>
      <c r="L91" s="105">
        <f t="shared" si="3"/>
        <v>228336</v>
      </c>
      <c r="M91" s="105"/>
      <c r="N91" s="103"/>
      <c r="O91" s="103"/>
      <c r="P91" s="103"/>
      <c r="Q91" s="103"/>
      <c r="R91" s="103"/>
    </row>
    <row r="92" spans="1:18" ht="15">
      <c r="A92" s="103">
        <v>33</v>
      </c>
      <c r="B92" s="103" t="s">
        <v>124</v>
      </c>
      <c r="C92" s="105"/>
      <c r="D92" s="105">
        <v>48000</v>
      </c>
      <c r="E92" s="105"/>
      <c r="F92" s="105">
        <f>+G17</f>
        <v>7233.6</v>
      </c>
      <c r="G92" s="105">
        <v>17376</v>
      </c>
      <c r="H92" s="105"/>
      <c r="I92" s="105"/>
      <c r="J92" s="105"/>
      <c r="K92" s="105"/>
      <c r="L92" s="105">
        <f t="shared" si="3"/>
        <v>37857.6</v>
      </c>
      <c r="M92" s="105"/>
      <c r="N92" s="103"/>
      <c r="O92" s="103"/>
      <c r="P92" s="103"/>
      <c r="Q92" s="103"/>
      <c r="R92" s="103"/>
    </row>
    <row r="93" spans="1:18" ht="15">
      <c r="A93" s="103"/>
      <c r="B93" s="103" t="s">
        <v>239</v>
      </c>
      <c r="C93" s="105"/>
      <c r="D93" s="105">
        <v>125000</v>
      </c>
      <c r="E93" s="105"/>
      <c r="F93" s="105"/>
      <c r="G93" s="105">
        <v>18750</v>
      </c>
      <c r="H93" s="105"/>
      <c r="I93" s="105"/>
      <c r="J93" s="105"/>
      <c r="K93" s="105"/>
      <c r="L93" s="105">
        <f t="shared" si="3"/>
        <v>106250</v>
      </c>
      <c r="M93" s="105"/>
      <c r="N93" s="103"/>
      <c r="O93" s="103"/>
      <c r="P93" s="103"/>
      <c r="Q93" s="103"/>
      <c r="R93" s="103"/>
    </row>
    <row r="94" spans="1:18" ht="15">
      <c r="A94" s="103">
        <v>34</v>
      </c>
      <c r="B94" s="103" t="s">
        <v>97</v>
      </c>
      <c r="C94" s="105"/>
      <c r="D94" s="105">
        <v>1008000</v>
      </c>
      <c r="E94" s="105"/>
      <c r="F94" s="105">
        <f>+G10</f>
        <v>95040</v>
      </c>
      <c r="G94" s="105">
        <f>+D133</f>
        <v>57024</v>
      </c>
      <c r="H94" s="105"/>
      <c r="I94" s="105"/>
      <c r="J94" s="105">
        <f>+E133</f>
        <v>38016</v>
      </c>
      <c r="K94" s="105"/>
      <c r="L94" s="105">
        <f>+D94+F94-G94-J94</f>
        <v>1008000</v>
      </c>
      <c r="M94" s="105"/>
      <c r="N94" s="103"/>
      <c r="O94" s="103"/>
      <c r="P94" s="103"/>
      <c r="Q94" s="103"/>
      <c r="R94" s="103"/>
    </row>
    <row r="95" spans="1:18" ht="15">
      <c r="A95" s="103">
        <v>35</v>
      </c>
      <c r="B95" s="103" t="s">
        <v>98</v>
      </c>
      <c r="C95" s="105"/>
      <c r="D95" s="105">
        <f>+C76</f>
        <v>381179.7</v>
      </c>
      <c r="E95" s="105"/>
      <c r="F95" s="105">
        <f>+E76</f>
        <v>165548.82</v>
      </c>
      <c r="G95" s="106">
        <f>+G76</f>
        <v>157569.802</v>
      </c>
      <c r="H95" s="106">
        <f>+H76</f>
        <v>51028</v>
      </c>
      <c r="I95" s="106">
        <f>+I76</f>
        <v>4584</v>
      </c>
      <c r="J95" s="106">
        <f>+J76</f>
        <v>69318.528</v>
      </c>
      <c r="K95" s="105"/>
      <c r="L95" s="105">
        <f>+K76</f>
        <v>375452.19</v>
      </c>
      <c r="M95" s="105"/>
      <c r="N95" s="103"/>
      <c r="O95" s="103"/>
      <c r="P95" s="103"/>
      <c r="Q95" s="103"/>
      <c r="R95" s="103"/>
    </row>
    <row r="96" spans="1:18" ht="15">
      <c r="A96" s="103">
        <v>36</v>
      </c>
      <c r="B96" s="103" t="s">
        <v>66</v>
      </c>
      <c r="C96" s="105"/>
      <c r="D96" s="105"/>
      <c r="E96" s="105">
        <f>+F24</f>
        <v>31395.18</v>
      </c>
      <c r="F96" s="105">
        <f>+G24</f>
        <v>0</v>
      </c>
      <c r="G96" s="106">
        <v>5860.8</v>
      </c>
      <c r="H96" s="106"/>
      <c r="I96" s="106">
        <f>(E96+G96)*E132</f>
        <v>14902.392000000002</v>
      </c>
      <c r="J96" s="106"/>
      <c r="K96" s="105">
        <f>+E96+G96-I96</f>
        <v>22353.588000000003</v>
      </c>
      <c r="L96" s="105">
        <f>+J96</f>
        <v>0</v>
      </c>
      <c r="M96" s="105"/>
      <c r="N96" s="103"/>
      <c r="O96" s="103"/>
      <c r="P96" s="103"/>
      <c r="Q96" s="103"/>
      <c r="R96" s="103"/>
    </row>
    <row r="97" spans="1:18" ht="15">
      <c r="A97" s="103">
        <v>37</v>
      </c>
      <c r="B97" s="103" t="s">
        <v>72</v>
      </c>
      <c r="C97" s="105"/>
      <c r="D97" s="105"/>
      <c r="E97" s="105"/>
      <c r="F97" s="105"/>
      <c r="G97" s="105"/>
      <c r="H97" s="105"/>
      <c r="I97" s="105">
        <f>SUM(I79:I96)</f>
        <v>19486.392</v>
      </c>
      <c r="J97" s="105">
        <f>SUM(J79:J96)</f>
        <v>107334.528</v>
      </c>
      <c r="K97" s="105"/>
      <c r="L97" s="105">
        <f>+J97+H97+F97+D97+-I97-G97-E97-C97</f>
        <v>87848.136</v>
      </c>
      <c r="M97" s="105">
        <v>0</v>
      </c>
      <c r="N97" s="103"/>
      <c r="O97" s="103"/>
      <c r="P97" s="103"/>
      <c r="Q97" s="103"/>
      <c r="R97" s="103"/>
    </row>
    <row r="98" spans="1:18" ht="15">
      <c r="A98" s="103">
        <v>38</v>
      </c>
      <c r="B98" s="103" t="s">
        <v>84</v>
      </c>
      <c r="C98" s="105">
        <f>SUM(C79:C97)</f>
        <v>1946921.3</v>
      </c>
      <c r="D98" s="105">
        <f>SUM(D79:D97)</f>
        <v>1946921.3</v>
      </c>
      <c r="E98" s="105">
        <f aca="true" t="shared" si="4" ref="E98:L98">SUM(E79:E97)</f>
        <v>399359.188</v>
      </c>
      <c r="F98" s="105">
        <f t="shared" si="4"/>
        <v>399359.18799999997</v>
      </c>
      <c r="G98" s="105">
        <f t="shared" si="4"/>
        <v>381269.80199999997</v>
      </c>
      <c r="H98" s="105">
        <f t="shared" si="4"/>
        <v>381269.802</v>
      </c>
      <c r="I98" s="105"/>
      <c r="J98" s="105"/>
      <c r="K98" s="105">
        <f t="shared" si="4"/>
        <v>2025747.094</v>
      </c>
      <c r="L98" s="105">
        <f t="shared" si="4"/>
        <v>2025747.0939999998</v>
      </c>
      <c r="M98" s="105"/>
      <c r="N98" s="103"/>
      <c r="O98" s="103"/>
      <c r="P98" s="103"/>
      <c r="Q98" s="103"/>
      <c r="R98" s="103"/>
    </row>
    <row r="99" spans="1:18" ht="15">
      <c r="A99" s="103"/>
      <c r="B99" s="103"/>
      <c r="C99" s="105">
        <f>+C98-D98</f>
        <v>0</v>
      </c>
      <c r="D99" s="105"/>
      <c r="E99" s="105">
        <f>+E98-F98</f>
        <v>0</v>
      </c>
      <c r="F99" s="105"/>
      <c r="G99" s="105">
        <f>+G98-H98</f>
        <v>0</v>
      </c>
      <c r="H99" s="105"/>
      <c r="I99" s="105"/>
      <c r="J99" s="105"/>
      <c r="K99" s="105">
        <f>+K98-L98</f>
        <v>0</v>
      </c>
      <c r="L99" s="105"/>
      <c r="M99" s="105"/>
      <c r="N99" s="103"/>
      <c r="O99" s="103"/>
      <c r="P99" s="103"/>
      <c r="Q99" s="103"/>
      <c r="R99" s="103"/>
    </row>
    <row r="100" spans="1:18" ht="15">
      <c r="A100" s="103"/>
      <c r="B100" s="103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3"/>
      <c r="O100" s="103"/>
      <c r="P100" s="103"/>
      <c r="Q100" s="103"/>
      <c r="R100" s="103"/>
    </row>
    <row r="101" spans="1:18" ht="15">
      <c r="A101" s="103"/>
      <c r="B101" s="103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3"/>
      <c r="O101" s="103"/>
      <c r="P101" s="103"/>
      <c r="Q101" s="103"/>
      <c r="R101" s="103"/>
    </row>
    <row r="102" spans="1:18" ht="15">
      <c r="A102" s="103"/>
      <c r="B102" s="103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3"/>
      <c r="O102" s="103"/>
      <c r="P102" s="103"/>
      <c r="Q102" s="103"/>
      <c r="R102" s="103"/>
    </row>
    <row r="103" spans="1:18" ht="15">
      <c r="A103" s="103"/>
      <c r="B103" s="103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3"/>
      <c r="O103" s="103"/>
      <c r="P103" s="103"/>
      <c r="Q103" s="103"/>
      <c r="R103" s="103"/>
    </row>
    <row r="104" spans="1:18" ht="15">
      <c r="A104" s="103"/>
      <c r="B104" s="103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3"/>
      <c r="O104" s="103"/>
      <c r="P104" s="103"/>
      <c r="Q104" s="103"/>
      <c r="R104" s="103"/>
    </row>
    <row r="105" spans="1:18" ht="15">
      <c r="A105" s="103"/>
      <c r="B105" s="103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3"/>
      <c r="O105" s="103"/>
      <c r="P105" s="103"/>
      <c r="Q105" s="103"/>
      <c r="R105" s="103"/>
    </row>
    <row r="106" spans="1:18" ht="15">
      <c r="A106" s="103"/>
      <c r="B106" s="103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3"/>
      <c r="O106" s="103"/>
      <c r="P106" s="103"/>
      <c r="Q106" s="103"/>
      <c r="R106" s="103"/>
    </row>
    <row r="107" spans="1:18" ht="15">
      <c r="A107" s="103"/>
      <c r="B107" s="103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3"/>
      <c r="O107" s="103"/>
      <c r="P107" s="103"/>
      <c r="Q107" s="103"/>
      <c r="R107" s="103"/>
    </row>
    <row r="108" spans="1:18" ht="15">
      <c r="A108" s="103"/>
      <c r="B108" s="103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3"/>
      <c r="O108" s="103"/>
      <c r="P108" s="103"/>
      <c r="Q108" s="103"/>
      <c r="R108" s="103"/>
    </row>
    <row r="109" spans="1:18" ht="15">
      <c r="A109" s="103"/>
      <c r="B109" s="103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3"/>
      <c r="O109" s="103"/>
      <c r="P109" s="103"/>
      <c r="Q109" s="103"/>
      <c r="R109" s="103"/>
    </row>
    <row r="110" spans="1:18" ht="15">
      <c r="A110" s="103"/>
      <c r="B110" s="103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3"/>
      <c r="O110" s="103"/>
      <c r="P110" s="103"/>
      <c r="Q110" s="103"/>
      <c r="R110" s="103"/>
    </row>
    <row r="111" spans="1:18" ht="15">
      <c r="A111" s="103"/>
      <c r="B111" s="103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3"/>
      <c r="O111" s="103"/>
      <c r="P111" s="103"/>
      <c r="Q111" s="103"/>
      <c r="R111" s="103"/>
    </row>
    <row r="112" spans="1:18" ht="15">
      <c r="A112" s="103"/>
      <c r="B112" s="103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3"/>
      <c r="O112" s="103"/>
      <c r="P112" s="103"/>
      <c r="Q112" s="103"/>
      <c r="R112" s="103"/>
    </row>
    <row r="113" spans="1:18" ht="15">
      <c r="A113" s="103"/>
      <c r="B113" s="103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3"/>
      <c r="O113" s="103"/>
      <c r="P113" s="103"/>
      <c r="Q113" s="103"/>
      <c r="R113" s="103"/>
    </row>
    <row r="114" spans="1:18" ht="15">
      <c r="A114" s="103"/>
      <c r="B114" s="86" t="s">
        <v>67</v>
      </c>
      <c r="G114" s="85" t="s">
        <v>131</v>
      </c>
      <c r="I114" s="85" t="s">
        <v>188</v>
      </c>
      <c r="J114" s="85" t="s">
        <v>192</v>
      </c>
      <c r="K114" s="107" t="s">
        <v>191</v>
      </c>
      <c r="L114" s="105"/>
      <c r="M114" s="105"/>
      <c r="N114" s="103"/>
      <c r="O114" s="103"/>
      <c r="P114" s="103"/>
      <c r="Q114" s="103"/>
      <c r="R114" s="103"/>
    </row>
    <row r="115" spans="1:18" ht="15">
      <c r="A115" s="103"/>
      <c r="B115" s="86" t="s">
        <v>60</v>
      </c>
      <c r="G115" s="108"/>
      <c r="K115" s="105"/>
      <c r="L115" s="105"/>
      <c r="M115" s="105"/>
      <c r="N115" s="103"/>
      <c r="O115" s="103"/>
      <c r="P115" s="103"/>
      <c r="Q115" s="103"/>
      <c r="R115" s="103"/>
    </row>
    <row r="116" spans="1:18" ht="15">
      <c r="A116" s="103"/>
      <c r="G116" s="109" t="s">
        <v>78</v>
      </c>
      <c r="H116" s="109"/>
      <c r="I116" s="109">
        <f>+I119+I118-I117</f>
        <v>871200</v>
      </c>
      <c r="J116" s="109">
        <f>+J119+J118-J117</f>
        <v>544500</v>
      </c>
      <c r="K116" s="105">
        <v>0.115</v>
      </c>
      <c r="L116" s="105">
        <f>+J116*K116</f>
        <v>62617.5</v>
      </c>
      <c r="M116" s="105"/>
      <c r="N116" s="103"/>
      <c r="O116" s="103"/>
      <c r="P116" s="103"/>
      <c r="Q116" s="103"/>
      <c r="R116" s="103"/>
    </row>
    <row r="117" spans="1:18" ht="15">
      <c r="A117" s="103"/>
      <c r="B117" s="86" t="s">
        <v>61</v>
      </c>
      <c r="C117" s="85">
        <f aca="true" t="shared" si="5" ref="C117:D119">+C42</f>
        <v>186000</v>
      </c>
      <c r="D117" s="85">
        <f t="shared" si="5"/>
        <v>0.11</v>
      </c>
      <c r="E117" s="85">
        <f>+C117*D117</f>
        <v>20460</v>
      </c>
      <c r="G117" s="85" t="s">
        <v>240</v>
      </c>
      <c r="I117" s="85">
        <v>102960</v>
      </c>
      <c r="J117" s="85">
        <v>131868</v>
      </c>
      <c r="K117" s="105">
        <v>0.12</v>
      </c>
      <c r="L117" s="105">
        <f>+J117*K117</f>
        <v>15824.16</v>
      </c>
      <c r="M117" s="105"/>
      <c r="N117" s="103"/>
      <c r="O117" s="103"/>
      <c r="P117" s="103"/>
      <c r="Q117" s="103"/>
      <c r="R117" s="103"/>
    </row>
    <row r="118" spans="1:18" ht="15">
      <c r="A118" s="103"/>
      <c r="B118" s="86" t="s">
        <v>62</v>
      </c>
      <c r="C118" s="85">
        <f t="shared" si="5"/>
        <v>240000</v>
      </c>
      <c r="D118" s="85">
        <f t="shared" si="5"/>
        <v>0.13</v>
      </c>
      <c r="E118" s="85">
        <f>+C118*D118</f>
        <v>31200</v>
      </c>
      <c r="G118" s="85" t="s">
        <v>241</v>
      </c>
      <c r="I118" s="85">
        <v>94110</v>
      </c>
      <c r="J118" s="85">
        <v>129420</v>
      </c>
      <c r="K118" s="105">
        <v>0.11</v>
      </c>
      <c r="L118" s="105">
        <f>+J118*K118</f>
        <v>14236.2</v>
      </c>
      <c r="M118" s="105"/>
      <c r="N118" s="103"/>
      <c r="O118" s="103"/>
      <c r="P118" s="103"/>
      <c r="Q118" s="103"/>
      <c r="R118" s="103"/>
    </row>
    <row r="119" spans="1:18" ht="15">
      <c r="A119" s="103"/>
      <c r="B119" s="86" t="s">
        <v>63</v>
      </c>
      <c r="C119" s="85">
        <f t="shared" si="5"/>
        <v>60000</v>
      </c>
      <c r="D119" s="85">
        <f t="shared" si="5"/>
        <v>0.15</v>
      </c>
      <c r="E119" s="85">
        <f>+C119*D119</f>
        <v>9000</v>
      </c>
      <c r="G119" s="85" t="s">
        <v>242</v>
      </c>
      <c r="I119" s="85">
        <v>880050</v>
      </c>
      <c r="J119" s="85">
        <v>546948</v>
      </c>
      <c r="K119" s="105"/>
      <c r="L119" s="105">
        <f>+L116+L117-L118</f>
        <v>64205.46000000001</v>
      </c>
      <c r="M119" s="105"/>
      <c r="N119" s="103"/>
      <c r="O119" s="103"/>
      <c r="P119" s="103"/>
      <c r="Q119" s="103"/>
      <c r="R119" s="103"/>
    </row>
    <row r="120" spans="1:18" ht="15">
      <c r="A120" s="103"/>
      <c r="C120" s="85">
        <f>SUM(C117:C119)</f>
        <v>486000</v>
      </c>
      <c r="E120" s="85">
        <f>SUM(E117:E119)</f>
        <v>60660</v>
      </c>
      <c r="K120" s="105"/>
      <c r="L120" s="105"/>
      <c r="M120" s="105"/>
      <c r="N120" s="103"/>
      <c r="O120" s="103"/>
      <c r="P120" s="103"/>
      <c r="Q120" s="103"/>
      <c r="R120" s="103"/>
    </row>
    <row r="121" spans="1:18" ht="15">
      <c r="A121" s="103"/>
      <c r="K121" s="105"/>
      <c r="L121" s="105"/>
      <c r="M121" s="105"/>
      <c r="N121" s="103"/>
      <c r="O121" s="103"/>
      <c r="P121" s="103"/>
      <c r="Q121" s="103"/>
      <c r="R121" s="103"/>
    </row>
    <row r="122" spans="1:18" ht="15.75">
      <c r="A122" s="103"/>
      <c r="B122" s="84" t="s">
        <v>187</v>
      </c>
      <c r="C122" s="85" t="s">
        <v>188</v>
      </c>
      <c r="D122" s="85" t="s">
        <v>191</v>
      </c>
      <c r="K122" s="105"/>
      <c r="L122" s="105"/>
      <c r="M122" s="105"/>
      <c r="N122" s="103"/>
      <c r="O122" s="103"/>
      <c r="P122" s="103"/>
      <c r="Q122" s="103"/>
      <c r="R122" s="103"/>
    </row>
    <row r="123" spans="1:18" ht="15.75">
      <c r="A123" s="103"/>
      <c r="C123" s="87" t="s">
        <v>231</v>
      </c>
      <c r="D123" s="87"/>
      <c r="E123" s="87" t="s">
        <v>68</v>
      </c>
      <c r="K123" s="105"/>
      <c r="L123" s="105"/>
      <c r="M123" s="105"/>
      <c r="N123" s="103"/>
      <c r="O123" s="103"/>
      <c r="P123" s="103"/>
      <c r="Q123" s="103"/>
      <c r="R123" s="103"/>
    </row>
    <row r="124" spans="1:18" ht="15">
      <c r="A124" s="103"/>
      <c r="B124" s="86" t="s">
        <v>189</v>
      </c>
      <c r="E124" s="85">
        <v>84000</v>
      </c>
      <c r="K124" s="105"/>
      <c r="L124" s="105"/>
      <c r="M124" s="105"/>
      <c r="N124" s="103"/>
      <c r="O124" s="103"/>
      <c r="P124" s="103"/>
      <c r="Q124" s="103"/>
      <c r="R124" s="103"/>
    </row>
    <row r="125" spans="1:18" ht="15">
      <c r="A125" s="103"/>
      <c r="B125" s="86" t="s">
        <v>190</v>
      </c>
      <c r="C125" s="85">
        <v>921600</v>
      </c>
      <c r="D125" s="85">
        <v>0.11</v>
      </c>
      <c r="E125" s="85">
        <f>+C125*D125</f>
        <v>101376</v>
      </c>
      <c r="K125" s="105"/>
      <c r="L125" s="105"/>
      <c r="M125" s="105"/>
      <c r="N125" s="103"/>
      <c r="O125" s="103"/>
      <c r="P125" s="103"/>
      <c r="Q125" s="103"/>
      <c r="R125" s="103"/>
    </row>
    <row r="126" spans="1:18" ht="15">
      <c r="A126" s="103"/>
      <c r="B126" s="86" t="s">
        <v>195</v>
      </c>
      <c r="E126" s="85">
        <f>+E124-E125</f>
        <v>-17376</v>
      </c>
      <c r="K126" s="105"/>
      <c r="L126" s="105"/>
      <c r="M126" s="105"/>
      <c r="N126" s="103"/>
      <c r="O126" s="103"/>
      <c r="P126" s="103"/>
      <c r="Q126" s="103"/>
      <c r="R126" s="103"/>
    </row>
    <row r="127" spans="1:18" ht="15">
      <c r="A127" s="103"/>
      <c r="K127" s="105"/>
      <c r="L127" s="105"/>
      <c r="M127" s="105"/>
      <c r="N127" s="103"/>
      <c r="O127" s="103"/>
      <c r="P127" s="103"/>
      <c r="Q127" s="103"/>
      <c r="R127" s="103"/>
    </row>
    <row r="128" spans="1:18" ht="15">
      <c r="A128" s="103"/>
      <c r="K128" s="105"/>
      <c r="L128" s="105"/>
      <c r="M128" s="105"/>
      <c r="N128" s="103"/>
      <c r="O128" s="103"/>
      <c r="P128" s="103"/>
      <c r="Q128" s="103"/>
      <c r="R128" s="103"/>
    </row>
    <row r="129" spans="1:18" ht="15">
      <c r="A129" s="103"/>
      <c r="K129" s="105"/>
      <c r="L129" s="105"/>
      <c r="M129" s="105"/>
      <c r="N129" s="103"/>
      <c r="O129" s="103"/>
      <c r="P129" s="103"/>
      <c r="Q129" s="103"/>
      <c r="R129" s="103"/>
    </row>
    <row r="130" spans="1:18" ht="15">
      <c r="A130" s="103"/>
      <c r="B130" s="103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3"/>
      <c r="O130" s="103"/>
      <c r="P130" s="103"/>
      <c r="Q130" s="103"/>
      <c r="R130" s="103"/>
    </row>
    <row r="131" spans="1:18" ht="15">
      <c r="A131" s="103"/>
      <c r="B131" s="103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3"/>
      <c r="O131" s="103"/>
      <c r="P131" s="103"/>
      <c r="Q131" s="103"/>
      <c r="R131" s="103"/>
    </row>
    <row r="132" spans="1:18" ht="15">
      <c r="A132" s="103"/>
      <c r="B132" s="103"/>
      <c r="C132" s="105">
        <v>1</v>
      </c>
      <c r="D132" s="105">
        <v>0.6</v>
      </c>
      <c r="E132" s="105">
        <v>0.4</v>
      </c>
      <c r="F132" s="105"/>
      <c r="G132" s="105" t="s">
        <v>99</v>
      </c>
      <c r="H132" s="105"/>
      <c r="I132" s="105">
        <f>+E132</f>
        <v>0.4</v>
      </c>
      <c r="J132" s="105"/>
      <c r="K132" s="105" t="s">
        <v>100</v>
      </c>
      <c r="L132" s="105"/>
      <c r="M132" s="105"/>
      <c r="N132" s="103"/>
      <c r="O132" s="103"/>
      <c r="P132" s="103"/>
      <c r="Q132" s="103"/>
      <c r="R132" s="103"/>
    </row>
    <row r="133" spans="1:18" ht="15">
      <c r="A133" s="103"/>
      <c r="B133" s="103" t="s">
        <v>97</v>
      </c>
      <c r="C133" s="105">
        <f>+F94</f>
        <v>95040</v>
      </c>
      <c r="D133" s="105">
        <f>+C133*D132</f>
        <v>57024</v>
      </c>
      <c r="E133" s="105">
        <f>+C133*E132</f>
        <v>38016</v>
      </c>
      <c r="F133" s="105"/>
      <c r="G133" s="105" t="s">
        <v>101</v>
      </c>
      <c r="H133" s="105">
        <f>+F74</f>
        <v>109544.82</v>
      </c>
      <c r="I133" s="105">
        <v>0</v>
      </c>
      <c r="J133" s="105"/>
      <c r="K133" s="105" t="s">
        <v>97</v>
      </c>
      <c r="L133" s="105">
        <f>+F94</f>
        <v>95040</v>
      </c>
      <c r="M133" s="105"/>
      <c r="N133" s="103"/>
      <c r="O133" s="103"/>
      <c r="P133" s="103"/>
      <c r="Q133" s="103"/>
      <c r="R133" s="103"/>
    </row>
    <row r="134" spans="1:18" ht="15">
      <c r="A134" s="103"/>
      <c r="B134" s="103" t="s">
        <v>102</v>
      </c>
      <c r="C134" s="105">
        <f>+F72</f>
        <v>64584</v>
      </c>
      <c r="D134" s="105">
        <f>+C134*D132</f>
        <v>38750.4</v>
      </c>
      <c r="E134" s="105">
        <f>+C134*E132</f>
        <v>25833.600000000002</v>
      </c>
      <c r="F134" s="105"/>
      <c r="G134" s="105" t="s">
        <v>103</v>
      </c>
      <c r="H134" s="105">
        <v>2880</v>
      </c>
      <c r="I134" s="105">
        <v>0</v>
      </c>
      <c r="J134" s="105"/>
      <c r="K134" s="105" t="s">
        <v>104</v>
      </c>
      <c r="L134" s="105">
        <f>+F95</f>
        <v>165548.82</v>
      </c>
      <c r="M134" s="105"/>
      <c r="N134" s="103"/>
      <c r="O134" s="103"/>
      <c r="P134" s="103"/>
      <c r="Q134" s="103"/>
      <c r="R134" s="103"/>
    </row>
    <row r="135" spans="1:18" ht="15">
      <c r="A135" s="103"/>
      <c r="B135" s="103" t="s">
        <v>243</v>
      </c>
      <c r="C135" s="105">
        <f>+E68</f>
        <v>109544.82</v>
      </c>
      <c r="D135" s="105">
        <f>+C135*D132+0.01</f>
        <v>65726.902</v>
      </c>
      <c r="E135" s="105">
        <f>+C135+E132</f>
        <v>109545.22</v>
      </c>
      <c r="F135" s="105"/>
      <c r="G135" s="105"/>
      <c r="H135" s="105"/>
      <c r="I135" s="105"/>
      <c r="J135" s="105"/>
      <c r="K135" s="105"/>
      <c r="L135" s="105"/>
      <c r="M135" s="105"/>
      <c r="N135" s="103"/>
      <c r="O135" s="103"/>
      <c r="P135" s="103"/>
      <c r="Q135" s="103"/>
      <c r="R135" s="103"/>
    </row>
    <row r="136" spans="1:18" ht="15">
      <c r="A136" s="103"/>
      <c r="B136" s="103" t="s">
        <v>88</v>
      </c>
      <c r="C136" s="105">
        <f>+E75</f>
        <v>8580</v>
      </c>
      <c r="D136" s="105">
        <f>+C136*D132</f>
        <v>5148</v>
      </c>
      <c r="E136" s="105">
        <f>+C136*E132</f>
        <v>3432</v>
      </c>
      <c r="F136" s="105"/>
      <c r="G136" s="105"/>
      <c r="H136" s="105"/>
      <c r="I136" s="105"/>
      <c r="J136" s="105"/>
      <c r="K136" s="105"/>
      <c r="L136" s="105"/>
      <c r="M136" s="105"/>
      <c r="N136" s="103"/>
      <c r="O136" s="103"/>
      <c r="P136" s="103"/>
      <c r="Q136" s="103"/>
      <c r="R136" s="103"/>
    </row>
    <row r="137" spans="1:18" ht="15">
      <c r="A137" s="103"/>
      <c r="B137" s="103" t="s">
        <v>105</v>
      </c>
      <c r="C137" s="105"/>
      <c r="D137" s="105">
        <f>SUM(D133:D135)-D136</f>
        <v>156353.302</v>
      </c>
      <c r="E137" s="105">
        <f>SUM(E133:E135)-E136</f>
        <v>169962.82</v>
      </c>
      <c r="F137" s="105"/>
      <c r="G137" s="105" t="s">
        <v>106</v>
      </c>
      <c r="H137" s="105">
        <v>-3712.5</v>
      </c>
      <c r="I137" s="105">
        <v>0</v>
      </c>
      <c r="J137" s="105"/>
      <c r="K137" s="105" t="s">
        <v>106</v>
      </c>
      <c r="L137" s="105">
        <f>+H137</f>
        <v>-3712.5</v>
      </c>
      <c r="M137" s="105"/>
      <c r="N137" s="103"/>
      <c r="O137" s="103"/>
      <c r="P137" s="103"/>
      <c r="Q137" s="103"/>
      <c r="R137" s="103"/>
    </row>
    <row r="138" spans="1:18" ht="15">
      <c r="A138" s="103"/>
      <c r="B138" s="103" t="s">
        <v>107</v>
      </c>
      <c r="C138" s="105"/>
      <c r="D138" s="105">
        <f>+C85</f>
        <v>317531.3</v>
      </c>
      <c r="E138" s="105"/>
      <c r="F138" s="105"/>
      <c r="G138" s="105"/>
      <c r="H138" s="105">
        <f>SUM(H133:H137)</f>
        <v>108712.32</v>
      </c>
      <c r="I138" s="105">
        <f>+H138*I132</f>
        <v>43484.92800000001</v>
      </c>
      <c r="J138" s="105"/>
      <c r="K138" s="105"/>
      <c r="L138" s="105">
        <f>SUM(L133:L137)</f>
        <v>256876.32</v>
      </c>
      <c r="M138" s="105"/>
      <c r="N138" s="103"/>
      <c r="O138" s="103"/>
      <c r="P138" s="103"/>
      <c r="Q138" s="103"/>
      <c r="R138" s="103"/>
    </row>
    <row r="139" spans="1:18" ht="15">
      <c r="A139" s="103"/>
      <c r="B139" s="103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>
        <f>+E96+G96</f>
        <v>37255.98</v>
      </c>
      <c r="M139" s="105"/>
      <c r="N139" s="103"/>
      <c r="O139" s="103"/>
      <c r="P139" s="103"/>
      <c r="Q139" s="103"/>
      <c r="R139" s="103"/>
    </row>
    <row r="140" spans="1:18" ht="15">
      <c r="A140" s="103"/>
      <c r="B140" s="103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>
        <f>+L138-L139</f>
        <v>219620.34</v>
      </c>
      <c r="M140" s="105"/>
      <c r="N140" s="103"/>
      <c r="O140" s="103"/>
      <c r="P140" s="103"/>
      <c r="Q140" s="103"/>
      <c r="R140" s="103"/>
    </row>
    <row r="141" spans="1:18" ht="15">
      <c r="A141" s="103"/>
      <c r="B141" s="103" t="s">
        <v>244</v>
      </c>
      <c r="C141" s="105"/>
      <c r="D141" s="105">
        <f>+D137-D138</f>
        <v>-161177.998</v>
      </c>
      <c r="E141" s="105"/>
      <c r="F141" s="105"/>
      <c r="G141" s="105"/>
      <c r="H141" s="105"/>
      <c r="I141" s="105"/>
      <c r="J141" s="105"/>
      <c r="K141" s="105"/>
      <c r="L141" s="105">
        <f>+L140*I132</f>
        <v>87848.136</v>
      </c>
      <c r="M141" s="105">
        <f>+L97</f>
        <v>87848.136</v>
      </c>
      <c r="N141" s="103"/>
      <c r="O141" s="103"/>
      <c r="P141" s="103"/>
      <c r="Q141" s="103"/>
      <c r="R141" s="103"/>
    </row>
    <row r="142" spans="1:18" ht="15">
      <c r="A142" s="103"/>
      <c r="B142" s="103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>
        <f>+M141-L141</f>
        <v>0</v>
      </c>
      <c r="N142" s="103"/>
      <c r="O142" s="103"/>
      <c r="P142" s="103"/>
      <c r="Q142" s="103"/>
      <c r="R142" s="103"/>
    </row>
    <row r="143" spans="1:18" ht="15">
      <c r="A143" s="103"/>
      <c r="B143" s="103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3"/>
      <c r="O143" s="103"/>
      <c r="P143" s="103"/>
      <c r="Q143" s="103"/>
      <c r="R143" s="103"/>
    </row>
    <row r="144" spans="1:18" ht="15">
      <c r="A144" s="103"/>
      <c r="B144" s="103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3"/>
      <c r="O144" s="103"/>
      <c r="P144" s="103"/>
      <c r="Q144" s="103"/>
      <c r="R144" s="103"/>
    </row>
    <row r="145" spans="1:18" ht="15">
      <c r="A145" s="103"/>
      <c r="B145" s="103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3"/>
      <c r="O145" s="103"/>
      <c r="P145" s="103"/>
      <c r="Q145" s="103"/>
      <c r="R145" s="103"/>
    </row>
    <row r="146" spans="1:18" ht="15">
      <c r="A146" s="103"/>
      <c r="B146" s="103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3"/>
      <c r="O146" s="103"/>
      <c r="P146" s="103"/>
      <c r="Q146" s="103"/>
      <c r="R146" s="103"/>
    </row>
    <row r="147" spans="1:18" ht="15">
      <c r="A147" s="103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3"/>
      <c r="O147" s="103"/>
      <c r="P147" s="103"/>
      <c r="Q147" s="103"/>
      <c r="R147" s="103"/>
    </row>
    <row r="148" spans="1:18" ht="15">
      <c r="A148" s="103"/>
      <c r="B148" s="107" t="s">
        <v>128</v>
      </c>
      <c r="C148" s="107"/>
      <c r="D148" s="107"/>
      <c r="E148" s="105"/>
      <c r="F148" s="105"/>
      <c r="G148" s="105"/>
      <c r="H148" s="105"/>
      <c r="I148" s="105"/>
      <c r="J148" s="105"/>
      <c r="K148" s="105"/>
      <c r="L148" s="105"/>
      <c r="M148" s="105"/>
      <c r="N148" s="103"/>
      <c r="O148" s="103"/>
      <c r="P148" s="103"/>
      <c r="Q148" s="103"/>
      <c r="R148" s="103"/>
    </row>
    <row r="149" spans="1:18" ht="15">
      <c r="A149" s="103"/>
      <c r="B149" s="107" t="s">
        <v>129</v>
      </c>
      <c r="C149" s="107"/>
      <c r="D149" s="107"/>
      <c r="E149" s="105"/>
      <c r="F149" s="105"/>
      <c r="G149" s="105"/>
      <c r="H149" s="105"/>
      <c r="I149" s="105"/>
      <c r="J149" s="105"/>
      <c r="K149" s="105"/>
      <c r="L149" s="105"/>
      <c r="M149" s="105"/>
      <c r="N149" s="103"/>
      <c r="O149" s="103"/>
      <c r="P149" s="103"/>
      <c r="Q149" s="103"/>
      <c r="R149" s="103"/>
    </row>
    <row r="150" spans="1:18" ht="15">
      <c r="A150" s="103"/>
      <c r="B150" s="107" t="s">
        <v>130</v>
      </c>
      <c r="C150" s="107"/>
      <c r="D150" s="107"/>
      <c r="E150" s="105"/>
      <c r="F150" s="105"/>
      <c r="G150" s="105"/>
      <c r="H150" s="105"/>
      <c r="I150" s="105"/>
      <c r="J150" s="105"/>
      <c r="K150" s="105"/>
      <c r="L150" s="105"/>
      <c r="M150" s="105"/>
      <c r="N150" s="103"/>
      <c r="O150" s="103"/>
      <c r="P150" s="103"/>
      <c r="Q150" s="103"/>
      <c r="R150" s="103"/>
    </row>
    <row r="151" spans="1:18" ht="15">
      <c r="A151" s="103"/>
      <c r="B151" s="107" t="s">
        <v>135</v>
      </c>
      <c r="C151" s="107"/>
      <c r="D151" s="107"/>
      <c r="E151" s="105"/>
      <c r="F151" s="105"/>
      <c r="G151" s="105"/>
      <c r="H151" s="105"/>
      <c r="I151" s="105"/>
      <c r="J151" s="105"/>
      <c r="K151" s="105"/>
      <c r="L151" s="105"/>
      <c r="M151" s="105"/>
      <c r="N151" s="103"/>
      <c r="O151" s="103"/>
      <c r="P151" s="103"/>
      <c r="Q151" s="103"/>
      <c r="R151" s="103"/>
    </row>
    <row r="152" spans="1:18" ht="15">
      <c r="A152" s="103"/>
      <c r="B152" s="105" t="s">
        <v>77</v>
      </c>
      <c r="C152" s="105"/>
      <c r="D152" s="105">
        <f>+L61</f>
        <v>1161659.2</v>
      </c>
      <c r="E152" s="105"/>
      <c r="F152" s="105"/>
      <c r="G152" s="105"/>
      <c r="H152" s="105"/>
      <c r="I152" s="105"/>
      <c r="J152" s="105"/>
      <c r="K152" s="105"/>
      <c r="L152" s="105"/>
      <c r="M152" s="105"/>
      <c r="N152" s="103"/>
      <c r="O152" s="103"/>
      <c r="P152" s="103"/>
      <c r="Q152" s="103"/>
      <c r="R152" s="103"/>
    </row>
    <row r="153" spans="1:18" ht="15">
      <c r="A153" s="103"/>
      <c r="B153" s="105" t="s">
        <v>131</v>
      </c>
      <c r="C153" s="105"/>
      <c r="D153" s="105">
        <f>-K62++K63-L66</f>
        <v>-882047.0399999999</v>
      </c>
      <c r="E153" s="105"/>
      <c r="F153" s="105"/>
      <c r="G153" s="105"/>
      <c r="H153" s="105"/>
      <c r="I153" s="105"/>
      <c r="J153" s="105"/>
      <c r="K153" s="105"/>
      <c r="L153" s="105"/>
      <c r="M153" s="105"/>
      <c r="N153" s="103"/>
      <c r="O153" s="103"/>
      <c r="P153" s="103"/>
      <c r="Q153" s="103"/>
      <c r="R153" s="103"/>
    </row>
    <row r="154" spans="2:5" ht="15">
      <c r="B154" s="110"/>
      <c r="C154" s="110"/>
      <c r="D154" s="110">
        <f>SUM(D152:D153)</f>
        <v>279612.16000000003</v>
      </c>
      <c r="E154" s="110"/>
    </row>
    <row r="155" spans="2:5" ht="15">
      <c r="B155" s="110" t="s">
        <v>80</v>
      </c>
      <c r="C155" s="110"/>
      <c r="D155" s="110">
        <f>+K64</f>
        <v>255894.91999999998</v>
      </c>
      <c r="E155" s="110"/>
    </row>
    <row r="156" spans="2:5" ht="15">
      <c r="B156" s="110"/>
      <c r="C156" s="110"/>
      <c r="D156" s="110"/>
      <c r="E156" s="110"/>
    </row>
    <row r="157" spans="2:5" ht="15">
      <c r="B157" s="110" t="s">
        <v>72</v>
      </c>
      <c r="C157" s="110"/>
      <c r="D157" s="110">
        <f>+K67</f>
        <v>43484.92800000001</v>
      </c>
      <c r="E157" s="110"/>
    </row>
    <row r="158" spans="2:5" ht="15">
      <c r="B158" s="110" t="s">
        <v>133</v>
      </c>
      <c r="C158" s="110"/>
      <c r="D158" s="110">
        <f>+D154-D155-D157</f>
        <v>-19767.68799999996</v>
      </c>
      <c r="E158" s="110"/>
    </row>
    <row r="159" spans="2:5" ht="15">
      <c r="B159" s="110"/>
      <c r="C159" s="110"/>
      <c r="D159" s="110"/>
      <c r="E159" s="110"/>
    </row>
    <row r="160" spans="2:5" ht="15">
      <c r="B160" s="110"/>
      <c r="C160" s="110"/>
      <c r="D160" s="110"/>
      <c r="E160" s="110"/>
    </row>
    <row r="161" spans="2:5" ht="15">
      <c r="B161" s="111" t="s">
        <v>128</v>
      </c>
      <c r="C161" s="111"/>
      <c r="D161" s="111"/>
      <c r="E161" s="110"/>
    </row>
    <row r="162" spans="2:5" ht="15">
      <c r="B162" s="111" t="s">
        <v>134</v>
      </c>
      <c r="C162" s="111"/>
      <c r="D162" s="111"/>
      <c r="E162" s="110"/>
    </row>
    <row r="163" spans="2:5" ht="15">
      <c r="B163" s="111" t="s">
        <v>130</v>
      </c>
      <c r="C163" s="111"/>
      <c r="D163" s="111"/>
      <c r="E163" s="110"/>
    </row>
    <row r="164" spans="2:5" ht="15">
      <c r="B164" s="112" t="s">
        <v>135</v>
      </c>
      <c r="C164" s="112"/>
      <c r="D164" s="112"/>
      <c r="E164" s="110"/>
    </row>
    <row r="165" spans="2:5" ht="15">
      <c r="B165" s="110"/>
      <c r="C165" s="110"/>
      <c r="D165" s="110"/>
      <c r="E165" s="110"/>
    </row>
    <row r="166" spans="2:5" ht="15">
      <c r="B166" s="110" t="s">
        <v>86</v>
      </c>
      <c r="C166" s="110"/>
      <c r="D166" s="110">
        <f>+L71</f>
        <v>475928.8</v>
      </c>
      <c r="E166" s="110"/>
    </row>
    <row r="167" spans="2:5" ht="15">
      <c r="B167" s="110" t="s">
        <v>136</v>
      </c>
      <c r="C167" s="110"/>
      <c r="D167" s="110">
        <f>+L73</f>
        <v>0</v>
      </c>
      <c r="E167" s="110"/>
    </row>
    <row r="168" spans="2:5" ht="15">
      <c r="B168" s="110" t="s">
        <v>137</v>
      </c>
      <c r="C168" s="110"/>
      <c r="D168" s="110"/>
      <c r="E168" s="110"/>
    </row>
    <row r="169" spans="2:5" ht="15">
      <c r="B169" s="110" t="s">
        <v>88</v>
      </c>
      <c r="C169" s="110"/>
      <c r="D169" s="110">
        <f>+K75</f>
        <v>55440</v>
      </c>
      <c r="E169" s="110"/>
    </row>
    <row r="170" spans="2:5" ht="15">
      <c r="B170" s="110" t="s">
        <v>89</v>
      </c>
      <c r="C170" s="110"/>
      <c r="D170" s="110">
        <f>SUM(D166:D169)</f>
        <v>531368.8</v>
      </c>
      <c r="E170" s="110"/>
    </row>
    <row r="171" spans="2:5" ht="15">
      <c r="B171" s="110"/>
      <c r="C171" s="110"/>
      <c r="D171" s="110"/>
      <c r="E171" s="110"/>
    </row>
    <row r="172" spans="2:5" ht="15">
      <c r="B172" s="110"/>
      <c r="C172" s="110"/>
      <c r="D172" s="110"/>
      <c r="E172" s="110"/>
    </row>
    <row r="173" spans="2:5" ht="15">
      <c r="B173" s="111" t="s">
        <v>128</v>
      </c>
      <c r="C173" s="111"/>
      <c r="D173" s="111"/>
      <c r="E173" s="110"/>
    </row>
    <row r="174" spans="2:5" ht="15">
      <c r="B174" s="111" t="s">
        <v>138</v>
      </c>
      <c r="C174" s="111"/>
      <c r="D174" s="111"/>
      <c r="E174" s="110"/>
    </row>
    <row r="175" spans="2:5" ht="15">
      <c r="B175" s="111" t="s">
        <v>139</v>
      </c>
      <c r="C175" s="111"/>
      <c r="D175" s="111"/>
      <c r="E175" s="110"/>
    </row>
    <row r="176" spans="2:5" ht="15">
      <c r="B176" s="112" t="s">
        <v>135</v>
      </c>
      <c r="C176" s="112"/>
      <c r="D176" s="112"/>
      <c r="E176" s="110"/>
    </row>
    <row r="177" spans="2:5" ht="15">
      <c r="B177" s="110"/>
      <c r="C177" s="110"/>
      <c r="D177" s="110"/>
      <c r="E177" s="110"/>
    </row>
    <row r="178" spans="2:5" ht="15">
      <c r="B178" s="110" t="s">
        <v>140</v>
      </c>
      <c r="C178" s="110"/>
      <c r="D178" s="110"/>
      <c r="E178" s="110"/>
    </row>
    <row r="179" spans="2:5" ht="15">
      <c r="B179" s="110" t="s">
        <v>141</v>
      </c>
      <c r="C179" s="110"/>
      <c r="D179" s="110">
        <f>SUM(C180:C181)</f>
        <v>473837.998</v>
      </c>
      <c r="E179" s="110"/>
    </row>
    <row r="180" spans="2:5" ht="15">
      <c r="B180" s="110" t="s">
        <v>60</v>
      </c>
      <c r="C180" s="110">
        <f>+K86</f>
        <v>312660</v>
      </c>
      <c r="D180" s="110"/>
      <c r="E180" s="110"/>
    </row>
    <row r="181" spans="2:5" ht="15">
      <c r="B181" s="110" t="s">
        <v>142</v>
      </c>
      <c r="C181" s="110">
        <f>+K85</f>
        <v>161177.998</v>
      </c>
      <c r="D181" s="110"/>
      <c r="E181" s="110"/>
    </row>
    <row r="182" spans="2:5" ht="15">
      <c r="B182" s="110" t="s">
        <v>143</v>
      </c>
      <c r="C182" s="110"/>
      <c r="D182" s="110">
        <f>SUM(C183:C186)</f>
        <v>1443755.508</v>
      </c>
      <c r="E182" s="110"/>
    </row>
    <row r="183" spans="2:5" ht="15">
      <c r="B183" s="110" t="s">
        <v>93</v>
      </c>
      <c r="C183" s="110">
        <f>+K83</f>
        <v>101133.7</v>
      </c>
      <c r="D183" s="110"/>
      <c r="E183" s="110"/>
    </row>
    <row r="184" spans="2:5" ht="15">
      <c r="B184" s="110" t="s">
        <v>117</v>
      </c>
      <c r="C184" s="110">
        <f>+K81</f>
        <v>549165.044</v>
      </c>
      <c r="D184" s="110"/>
      <c r="E184" s="110"/>
    </row>
    <row r="185" spans="2:5" ht="15">
      <c r="B185" s="110" t="s">
        <v>92</v>
      </c>
      <c r="C185" s="110">
        <f>+K80</f>
        <v>65104.899999999994</v>
      </c>
      <c r="D185" s="110"/>
      <c r="E185" s="110"/>
    </row>
    <row r="186" spans="2:5" ht="15">
      <c r="B186" s="110" t="s">
        <v>144</v>
      </c>
      <c r="C186" s="110">
        <f>+K79</f>
        <v>728351.8640000001</v>
      </c>
      <c r="D186" s="110"/>
      <c r="E186" s="110"/>
    </row>
    <row r="187" spans="2:5" ht="15">
      <c r="B187" s="110" t="s">
        <v>145</v>
      </c>
      <c r="C187" s="110"/>
      <c r="D187" s="110">
        <f>SUM(D179:D186)</f>
        <v>1917593.506</v>
      </c>
      <c r="E187" s="110"/>
    </row>
    <row r="188" spans="2:5" ht="15">
      <c r="B188" s="110"/>
      <c r="C188" s="110"/>
      <c r="D188" s="110"/>
      <c r="E188" s="110"/>
    </row>
    <row r="189" spans="2:5" ht="15">
      <c r="B189" s="110" t="s">
        <v>146</v>
      </c>
      <c r="C189" s="110"/>
      <c r="D189" s="110"/>
      <c r="E189" s="110"/>
    </row>
    <row r="190" spans="2:5" ht="15">
      <c r="B190" s="110" t="s">
        <v>97</v>
      </c>
      <c r="C190" s="110"/>
      <c r="D190" s="110">
        <f>SUM(C191:C193)</f>
        <v>1405805.778</v>
      </c>
      <c r="E190" s="110"/>
    </row>
    <row r="191" spans="2:5" ht="15">
      <c r="B191" s="110" t="s">
        <v>97</v>
      </c>
      <c r="C191" s="110">
        <f>+L94</f>
        <v>1008000</v>
      </c>
      <c r="D191" s="110"/>
      <c r="E191" s="110"/>
    </row>
    <row r="192" spans="2:5" ht="15">
      <c r="B192" s="110" t="s">
        <v>98</v>
      </c>
      <c r="C192" s="110">
        <f>+L95</f>
        <v>375452.19</v>
      </c>
      <c r="D192" s="110"/>
      <c r="E192" s="110"/>
    </row>
    <row r="193" spans="2:5" ht="15">
      <c r="B193" s="110" t="s">
        <v>66</v>
      </c>
      <c r="C193" s="110">
        <f>+K96</f>
        <v>22353.588000000003</v>
      </c>
      <c r="D193" s="110"/>
      <c r="E193" s="110"/>
    </row>
    <row r="194" spans="2:5" ht="15">
      <c r="B194" s="110" t="s">
        <v>72</v>
      </c>
      <c r="C194" s="110">
        <f>+L97</f>
        <v>87848.136</v>
      </c>
      <c r="D194" s="110"/>
      <c r="E194" s="110"/>
    </row>
    <row r="195" spans="2:5" ht="15">
      <c r="B195" s="110" t="s">
        <v>147</v>
      </c>
      <c r="C195" s="110"/>
      <c r="D195" s="110">
        <f>SUM(C196:C199)</f>
        <v>304693.6</v>
      </c>
      <c r="E195" s="110"/>
    </row>
    <row r="196" spans="2:5" ht="15">
      <c r="B196" s="110" t="s">
        <v>122</v>
      </c>
      <c r="C196" s="110">
        <f>+L90</f>
        <v>38500</v>
      </c>
      <c r="D196" s="110"/>
      <c r="E196" s="110"/>
    </row>
    <row r="197" spans="2:5" ht="15">
      <c r="B197" s="110" t="s">
        <v>123</v>
      </c>
      <c r="C197" s="110">
        <f>+L91</f>
        <v>228336</v>
      </c>
      <c r="D197" s="110"/>
      <c r="E197" s="110"/>
    </row>
    <row r="198" spans="2:5" ht="15">
      <c r="B198" s="110" t="s">
        <v>198</v>
      </c>
      <c r="C198" s="110">
        <f>+L92</f>
        <v>37857.6</v>
      </c>
      <c r="D198" s="110"/>
      <c r="E198" s="110"/>
    </row>
    <row r="199" spans="2:5" ht="15">
      <c r="B199" s="110"/>
      <c r="C199" s="110"/>
      <c r="D199" s="110"/>
      <c r="E199" s="110"/>
    </row>
    <row r="200" spans="2:5" ht="15">
      <c r="B200" s="110" t="s">
        <v>148</v>
      </c>
      <c r="C200" s="110"/>
      <c r="D200" s="110">
        <f>SUM(C201:C202)</f>
        <v>143503.168</v>
      </c>
      <c r="E200" s="110"/>
    </row>
    <row r="201" spans="2:5" ht="15">
      <c r="B201" s="110" t="s">
        <v>120</v>
      </c>
      <c r="C201" s="110">
        <f>+L88</f>
        <v>112335.168</v>
      </c>
      <c r="D201" s="110"/>
      <c r="E201" s="110"/>
    </row>
    <row r="202" spans="2:5" ht="15">
      <c r="B202" s="110" t="s">
        <v>149</v>
      </c>
      <c r="C202" s="110">
        <f>+L87</f>
        <v>31168</v>
      </c>
      <c r="D202" s="110"/>
      <c r="E202" s="110"/>
    </row>
    <row r="203" spans="2:5" ht="15">
      <c r="B203" s="110" t="s">
        <v>150</v>
      </c>
      <c r="C203" s="110"/>
      <c r="D203" s="110">
        <f>SUM(D190:D202)</f>
        <v>1854002.546</v>
      </c>
      <c r="E203" s="110"/>
    </row>
    <row r="204" spans="2:5" ht="15">
      <c r="B204" s="110"/>
      <c r="C204" s="110"/>
      <c r="D204" s="110">
        <f>+D203-D187</f>
        <v>-63590.95999999996</v>
      </c>
      <c r="E204" s="110"/>
    </row>
    <row r="205" spans="2:5" ht="15">
      <c r="B205" s="110"/>
      <c r="C205" s="110"/>
      <c r="D205" s="110"/>
      <c r="E205" s="110"/>
    </row>
    <row r="206" spans="2:5" ht="15">
      <c r="B206" s="110"/>
      <c r="C206" s="110"/>
      <c r="D206" s="110"/>
      <c r="E206" s="110"/>
    </row>
    <row r="207" spans="2:5" ht="15">
      <c r="B207" s="110"/>
      <c r="C207" s="110"/>
      <c r="D207" s="110"/>
      <c r="E207" s="110"/>
    </row>
    <row r="208" spans="2:5" ht="15">
      <c r="B208" s="110"/>
      <c r="C208" s="110"/>
      <c r="D208" s="110"/>
      <c r="E208" s="110"/>
    </row>
    <row r="209" spans="2:5" ht="15">
      <c r="B209" s="110"/>
      <c r="C209" s="110"/>
      <c r="D209" s="110"/>
      <c r="E209" s="110"/>
    </row>
    <row r="210" spans="2:5" ht="15">
      <c r="B210" s="110"/>
      <c r="C210" s="110"/>
      <c r="D210" s="110"/>
      <c r="E210" s="110"/>
    </row>
    <row r="211" spans="2:5" ht="15">
      <c r="B211" s="110"/>
      <c r="C211" s="110"/>
      <c r="D211" s="110"/>
      <c r="E211" s="110"/>
    </row>
    <row r="212" spans="2:5" ht="15">
      <c r="B212" s="110"/>
      <c r="C212" s="110"/>
      <c r="D212" s="110"/>
      <c r="E212" s="110"/>
    </row>
    <row r="213" spans="2:5" ht="15">
      <c r="B213" s="110"/>
      <c r="C213" s="110"/>
      <c r="D213" s="110"/>
      <c r="E213" s="110"/>
    </row>
    <row r="214" spans="2:5" ht="15">
      <c r="B214" s="110"/>
      <c r="C214" s="110"/>
      <c r="D214" s="110"/>
      <c r="E214" s="110"/>
    </row>
    <row r="215" spans="2:5" ht="15">
      <c r="B215" s="110"/>
      <c r="C215" s="110"/>
      <c r="D215" s="110"/>
      <c r="E215" s="110"/>
    </row>
    <row r="216" spans="2:5" ht="15">
      <c r="B216" s="110"/>
      <c r="C216" s="110"/>
      <c r="D216" s="110"/>
      <c r="E216" s="110"/>
    </row>
  </sheetData>
  <mergeCells count="8">
    <mergeCell ref="B173:D173"/>
    <mergeCell ref="B174:D174"/>
    <mergeCell ref="B175:D175"/>
    <mergeCell ref="B176:D176"/>
    <mergeCell ref="B161:D161"/>
    <mergeCell ref="B162:D162"/>
    <mergeCell ref="B163:D163"/>
    <mergeCell ref="B164:D16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79"/>
  <sheetViews>
    <sheetView workbookViewId="0" topLeftCell="A1">
      <selection activeCell="A1" sqref="A1:IV16384"/>
    </sheetView>
  </sheetViews>
  <sheetFormatPr defaultColWidth="11.421875" defaultRowHeight="12.75"/>
  <cols>
    <col min="1" max="1" width="11.421875" style="3" customWidth="1"/>
    <col min="2" max="2" width="57.7109375" style="3" customWidth="1"/>
    <col min="3" max="3" width="18.28125" style="3" hidden="1" customWidth="1"/>
    <col min="4" max="4" width="16.7109375" style="3" hidden="1" customWidth="1"/>
    <col min="5" max="5" width="11.57421875" style="3" hidden="1" customWidth="1"/>
    <col min="6" max="6" width="18.421875" style="3" bestFit="1" customWidth="1"/>
    <col min="7" max="7" width="14.421875" style="3" bestFit="1" customWidth="1"/>
    <col min="8" max="16384" width="11.421875" style="3" customWidth="1"/>
  </cols>
  <sheetData>
    <row r="1" spans="2:4" ht="15.75">
      <c r="B1" s="11" t="s">
        <v>0</v>
      </c>
      <c r="C1" s="11"/>
      <c r="D1" s="2"/>
    </row>
    <row r="2" spans="2:4" ht="15.75">
      <c r="B2" s="11" t="s">
        <v>1</v>
      </c>
      <c r="C2" s="11"/>
      <c r="D2" s="2"/>
    </row>
    <row r="3" spans="2:4" ht="15.75">
      <c r="B3" s="11" t="s">
        <v>2</v>
      </c>
      <c r="C3" s="11"/>
      <c r="D3" s="2"/>
    </row>
    <row r="4" spans="2:4" ht="15.75">
      <c r="B4" s="11" t="s">
        <v>200</v>
      </c>
      <c r="C4" s="11"/>
      <c r="D4" s="2"/>
    </row>
    <row r="5" spans="2:6" ht="15.75">
      <c r="B5" s="11"/>
      <c r="C5" s="11"/>
      <c r="D5" s="2"/>
      <c r="F5" s="2"/>
    </row>
    <row r="6" spans="2:4" ht="15">
      <c r="B6" s="2" t="s">
        <v>245</v>
      </c>
      <c r="C6" s="2"/>
      <c r="D6" s="2"/>
    </row>
    <row r="8" ht="14.25">
      <c r="B8" s="3" t="s">
        <v>246</v>
      </c>
    </row>
    <row r="9" ht="14.25">
      <c r="B9" s="3" t="s">
        <v>247</v>
      </c>
    </row>
    <row r="12" spans="2:7" ht="15">
      <c r="B12" s="4" t="s">
        <v>4</v>
      </c>
      <c r="C12" s="4" t="s">
        <v>5</v>
      </c>
      <c r="D12" s="4" t="s">
        <v>5</v>
      </c>
      <c r="F12" s="4" t="s">
        <v>5</v>
      </c>
      <c r="G12" s="4" t="s">
        <v>5</v>
      </c>
    </row>
    <row r="13" spans="5:8" ht="14.25">
      <c r="E13" s="5"/>
      <c r="F13" s="5"/>
      <c r="G13" s="5"/>
      <c r="H13" s="5"/>
    </row>
    <row r="14" spans="5:8" ht="14.25">
      <c r="E14" s="5"/>
      <c r="F14" s="5"/>
      <c r="G14" s="5"/>
      <c r="H14" s="5"/>
    </row>
    <row r="15" spans="2:8" ht="14.25">
      <c r="B15" s="3" t="s">
        <v>9</v>
      </c>
      <c r="C15" s="5">
        <v>573302</v>
      </c>
      <c r="D15" s="5">
        <v>461480</v>
      </c>
      <c r="E15" s="5">
        <v>1.2</v>
      </c>
      <c r="F15" s="5">
        <v>687962.4</v>
      </c>
      <c r="G15" s="5">
        <v>553776</v>
      </c>
      <c r="H15" s="5"/>
    </row>
    <row r="16" spans="2:8" ht="14.25">
      <c r="B16" s="3" t="s">
        <v>10</v>
      </c>
      <c r="C16" s="5">
        <v>548000</v>
      </c>
      <c r="D16" s="5">
        <v>200000</v>
      </c>
      <c r="E16" s="5">
        <v>1.2</v>
      </c>
      <c r="F16" s="5">
        <v>657600</v>
      </c>
      <c r="G16" s="5">
        <v>240000</v>
      </c>
      <c r="H16" s="5"/>
    </row>
    <row r="17" spans="2:8" ht="14.25">
      <c r="B17" s="3" t="s">
        <v>11</v>
      </c>
      <c r="C17" s="5">
        <v>495000</v>
      </c>
      <c r="D17" s="5">
        <v>840000</v>
      </c>
      <c r="E17" s="5">
        <v>1.2</v>
      </c>
      <c r="F17" s="5">
        <v>594000</v>
      </c>
      <c r="G17" s="5">
        <v>1008000</v>
      </c>
      <c r="H17" s="5"/>
    </row>
    <row r="18" spans="2:8" ht="14.25">
      <c r="B18" s="3" t="s">
        <v>12</v>
      </c>
      <c r="C18" s="5">
        <v>453750</v>
      </c>
      <c r="D18" s="5">
        <v>726000</v>
      </c>
      <c r="E18" s="5">
        <v>1.2</v>
      </c>
      <c r="F18" s="5">
        <v>544500</v>
      </c>
      <c r="G18" s="5">
        <v>871200</v>
      </c>
      <c r="H18" s="5"/>
    </row>
    <row r="19" spans="2:8" ht="14.25">
      <c r="B19" s="3" t="s">
        <v>25</v>
      </c>
      <c r="C19" s="5">
        <v>795917</v>
      </c>
      <c r="D19" s="5">
        <v>265920</v>
      </c>
      <c r="E19" s="5">
        <v>1.2</v>
      </c>
      <c r="F19" s="5">
        <v>955100.4</v>
      </c>
      <c r="G19" s="5">
        <v>444104</v>
      </c>
      <c r="H19" s="5"/>
    </row>
    <row r="20" spans="2:8" ht="14.25">
      <c r="B20" s="3" t="s">
        <v>13</v>
      </c>
      <c r="C20" s="5">
        <v>27224</v>
      </c>
      <c r="D20" s="5">
        <v>90618</v>
      </c>
      <c r="E20" s="5">
        <v>1.2</v>
      </c>
      <c r="F20" s="5">
        <v>32668.8</v>
      </c>
      <c r="G20" s="5">
        <v>108741.6</v>
      </c>
      <c r="H20" s="5"/>
    </row>
    <row r="21" spans="2:8" ht="14.25">
      <c r="B21" s="3" t="s">
        <v>199</v>
      </c>
      <c r="C21" s="5"/>
      <c r="D21" s="5">
        <v>7280</v>
      </c>
      <c r="E21" s="5">
        <v>1.2</v>
      </c>
      <c r="F21" s="5">
        <v>0</v>
      </c>
      <c r="G21" s="5">
        <v>7722</v>
      </c>
      <c r="H21" s="5"/>
    </row>
    <row r="22" spans="2:8" ht="14.25">
      <c r="B22" s="3" t="s">
        <v>23</v>
      </c>
      <c r="C22" s="5">
        <v>65000</v>
      </c>
      <c r="D22" s="5">
        <v>46200</v>
      </c>
      <c r="E22" s="5">
        <v>1.2</v>
      </c>
      <c r="F22" s="5">
        <v>78000</v>
      </c>
      <c r="G22" s="5">
        <v>55440</v>
      </c>
      <c r="H22" s="5"/>
    </row>
    <row r="23" spans="2:8" ht="14.25">
      <c r="B23" s="3" t="s">
        <v>24</v>
      </c>
      <c r="C23" s="5">
        <v>91325</v>
      </c>
      <c r="D23" s="5">
        <v>66500</v>
      </c>
      <c r="E23" s="5">
        <v>1.2</v>
      </c>
      <c r="F23" s="5">
        <v>109590</v>
      </c>
      <c r="G23" s="5">
        <v>79800</v>
      </c>
      <c r="H23" s="5"/>
    </row>
    <row r="24" spans="2:8" ht="14.25">
      <c r="B24" s="3" t="s">
        <v>163</v>
      </c>
      <c r="C24" s="5"/>
      <c r="D24" s="5"/>
      <c r="E24" s="5"/>
      <c r="F24" s="5"/>
      <c r="G24" s="5">
        <v>125000</v>
      </c>
      <c r="H24" s="5"/>
    </row>
    <row r="25" spans="2:8" ht="14.25">
      <c r="B25" s="3" t="s">
        <v>26</v>
      </c>
      <c r="C25" s="5">
        <v>24000</v>
      </c>
      <c r="D25" s="5">
        <v>30000</v>
      </c>
      <c r="E25" s="5">
        <v>1.2</v>
      </c>
      <c r="F25" s="5">
        <v>28800</v>
      </c>
      <c r="G25" s="5">
        <v>36000</v>
      </c>
      <c r="H25" s="5"/>
    </row>
    <row r="26" spans="2:8" ht="14.25">
      <c r="B26" s="3" t="s">
        <v>14</v>
      </c>
      <c r="C26" s="5">
        <v>448500</v>
      </c>
      <c r="D26" s="5">
        <v>65774</v>
      </c>
      <c r="E26" s="5">
        <v>1.2</v>
      </c>
      <c r="F26" s="5">
        <v>538200</v>
      </c>
      <c r="G26" s="5">
        <v>478928.8</v>
      </c>
      <c r="H26" s="5"/>
    </row>
    <row r="27" spans="2:8" ht="14.25">
      <c r="B27" s="3" t="s">
        <v>15</v>
      </c>
      <c r="C27" s="5">
        <v>296340</v>
      </c>
      <c r="D27" s="5">
        <v>262500</v>
      </c>
      <c r="E27" s="5">
        <v>1.2</v>
      </c>
      <c r="F27" s="5">
        <v>355608</v>
      </c>
      <c r="G27" s="5">
        <v>315000</v>
      </c>
      <c r="H27" s="5"/>
    </row>
    <row r="28" spans="2:8" ht="14.25">
      <c r="B28" s="3" t="s">
        <v>7</v>
      </c>
      <c r="C28" s="6">
        <v>300000</v>
      </c>
      <c r="D28" s="7"/>
      <c r="E28" s="5">
        <v>1.2</v>
      </c>
      <c r="F28" s="5">
        <v>360000</v>
      </c>
      <c r="G28" s="5">
        <v>0</v>
      </c>
      <c r="H28" s="5"/>
    </row>
    <row r="29" spans="2:8" ht="14.25">
      <c r="B29" s="3" t="s">
        <v>16</v>
      </c>
      <c r="C29" s="5">
        <v>109890</v>
      </c>
      <c r="D29" s="5">
        <v>85800</v>
      </c>
      <c r="E29" s="5">
        <v>1.2</v>
      </c>
      <c r="F29" s="5">
        <v>131868</v>
      </c>
      <c r="G29" s="5">
        <v>102960</v>
      </c>
      <c r="H29" s="5"/>
    </row>
    <row r="30" spans="2:8" ht="14.25">
      <c r="B30" s="3" t="s">
        <v>248</v>
      </c>
      <c r="C30" s="5"/>
      <c r="D30" s="5">
        <v>216272</v>
      </c>
      <c r="E30" s="5">
        <v>1.2</v>
      </c>
      <c r="F30" s="5">
        <v>0</v>
      </c>
      <c r="G30" s="5">
        <v>259526.4</v>
      </c>
      <c r="H30" s="5"/>
    </row>
    <row r="31" spans="2:8" ht="14.25">
      <c r="B31" s="3" t="s">
        <v>249</v>
      </c>
      <c r="C31" s="5"/>
      <c r="D31" s="5">
        <v>71500</v>
      </c>
      <c r="E31" s="5">
        <v>1.2</v>
      </c>
      <c r="F31" s="5">
        <v>0</v>
      </c>
      <c r="G31" s="5">
        <v>85800</v>
      </c>
      <c r="H31" s="5"/>
    </row>
    <row r="32" spans="2:8" ht="14.25">
      <c r="B32" s="3" t="s">
        <v>209</v>
      </c>
      <c r="C32" s="5">
        <v>768000</v>
      </c>
      <c r="D32" s="5"/>
      <c r="E32" s="5">
        <v>1.2</v>
      </c>
      <c r="F32" s="5">
        <v>921600</v>
      </c>
      <c r="G32" s="5">
        <v>0</v>
      </c>
      <c r="H32" s="5"/>
    </row>
    <row r="33" spans="2:8" ht="14.25">
      <c r="B33" s="3" t="s">
        <v>19</v>
      </c>
      <c r="C33" s="5">
        <v>54800</v>
      </c>
      <c r="D33" s="5">
        <v>40000</v>
      </c>
      <c r="E33" s="5">
        <v>1.2</v>
      </c>
      <c r="F33" s="5">
        <v>65760</v>
      </c>
      <c r="G33" s="5">
        <v>48000</v>
      </c>
      <c r="H33" s="5"/>
    </row>
    <row r="34" spans="2:8" ht="14.25">
      <c r="B34" s="3" t="s">
        <v>157</v>
      </c>
      <c r="C34" s="5">
        <v>405000</v>
      </c>
      <c r="D34" s="5">
        <v>210000</v>
      </c>
      <c r="E34" s="5">
        <v>1.2</v>
      </c>
      <c r="F34" s="5">
        <v>486000</v>
      </c>
      <c r="G34" s="5">
        <v>252000</v>
      </c>
      <c r="H34" s="5"/>
    </row>
    <row r="35" spans="2:8" ht="14.25">
      <c r="B35" s="3" t="s">
        <v>210</v>
      </c>
      <c r="C35" s="5"/>
      <c r="D35" s="5">
        <v>16500</v>
      </c>
      <c r="E35" s="5">
        <v>1.2</v>
      </c>
      <c r="F35" s="5">
        <v>0</v>
      </c>
      <c r="G35" s="5">
        <v>19800</v>
      </c>
      <c r="H35" s="5"/>
    </row>
    <row r="36" spans="2:8" ht="14.25">
      <c r="B36" s="3" t="s">
        <v>205</v>
      </c>
      <c r="C36" s="5">
        <v>105600</v>
      </c>
      <c r="D36" s="7"/>
      <c r="E36" s="5">
        <v>1.2</v>
      </c>
      <c r="F36" s="5">
        <v>126720</v>
      </c>
      <c r="G36" s="5">
        <v>0</v>
      </c>
      <c r="H36" s="5"/>
    </row>
    <row r="37" spans="2:8" ht="14.25">
      <c r="B37" s="3" t="s">
        <v>20</v>
      </c>
      <c r="C37" s="5">
        <v>1555400</v>
      </c>
      <c r="D37" s="5">
        <v>1155000</v>
      </c>
      <c r="E37" s="5">
        <v>1.2</v>
      </c>
      <c r="F37" s="5">
        <v>1866480</v>
      </c>
      <c r="G37" s="5">
        <v>987014</v>
      </c>
      <c r="H37" s="5"/>
    </row>
    <row r="38" spans="3:8" ht="14.25">
      <c r="C38" s="5"/>
      <c r="D38" s="5"/>
      <c r="E38" s="5"/>
      <c r="F38" s="5"/>
      <c r="G38" s="5"/>
      <c r="H38" s="5"/>
    </row>
    <row r="39" spans="3:8" ht="14.25">
      <c r="C39" s="5"/>
      <c r="D39" s="5"/>
      <c r="E39" s="5"/>
      <c r="F39" s="5"/>
      <c r="G39" s="5"/>
      <c r="H39" s="5"/>
    </row>
    <row r="40" spans="2:8" ht="15">
      <c r="B40" s="8" t="s">
        <v>28</v>
      </c>
      <c r="C40" s="9"/>
      <c r="D40" s="5"/>
      <c r="E40" s="5"/>
      <c r="F40" s="9" t="s">
        <v>27</v>
      </c>
      <c r="G40" s="5"/>
      <c r="H40" s="5"/>
    </row>
    <row r="41" spans="3:8" ht="15">
      <c r="C41" s="4"/>
      <c r="E41" s="5"/>
      <c r="F41" s="4" t="s">
        <v>68</v>
      </c>
      <c r="G41" s="5"/>
      <c r="H41" s="5"/>
    </row>
    <row r="42" spans="2:8" ht="14.25">
      <c r="B42" s="3" t="s">
        <v>211</v>
      </c>
      <c r="C42" s="10"/>
      <c r="E42" s="5"/>
      <c r="F42" s="10"/>
      <c r="G42" s="5"/>
      <c r="H42" s="5"/>
    </row>
    <row r="43" spans="2:8" ht="14.25">
      <c r="B43" s="3" t="s">
        <v>177</v>
      </c>
      <c r="C43" s="10"/>
      <c r="D43" s="16"/>
      <c r="E43" s="5"/>
      <c r="F43" s="10">
        <v>0.16</v>
      </c>
      <c r="G43" s="5"/>
      <c r="H43" s="5"/>
    </row>
    <row r="44" spans="2:8" ht="14.25">
      <c r="B44" s="3" t="s">
        <v>212</v>
      </c>
      <c r="C44" s="10"/>
      <c r="D44" s="16"/>
      <c r="E44" s="5"/>
      <c r="F44" s="10">
        <v>0.15</v>
      </c>
      <c r="G44" s="5"/>
      <c r="H44" s="5"/>
    </row>
    <row r="45" spans="2:8" ht="14.25">
      <c r="B45" s="3" t="s">
        <v>213</v>
      </c>
      <c r="C45" s="10"/>
      <c r="D45" s="16"/>
      <c r="E45" s="5"/>
      <c r="F45" s="10">
        <v>0.13</v>
      </c>
      <c r="G45" s="5"/>
      <c r="H45" s="5"/>
    </row>
    <row r="46" spans="2:8" ht="14.25">
      <c r="B46" s="3" t="s">
        <v>214</v>
      </c>
      <c r="C46" s="10"/>
      <c r="D46" s="16"/>
      <c r="E46" s="5"/>
      <c r="F46" s="10"/>
      <c r="G46" s="5"/>
      <c r="H46" s="5"/>
    </row>
    <row r="47" spans="2:8" ht="14.25">
      <c r="B47" s="3" t="s">
        <v>35</v>
      </c>
      <c r="C47" s="10"/>
      <c r="D47" s="16"/>
      <c r="E47" s="5"/>
      <c r="F47" s="10">
        <v>0.12</v>
      </c>
      <c r="G47" s="5"/>
      <c r="H47" s="5"/>
    </row>
    <row r="48" spans="2:8" ht="14.25">
      <c r="B48" s="3" t="s">
        <v>34</v>
      </c>
      <c r="C48" s="10"/>
      <c r="D48" s="16"/>
      <c r="E48" s="5"/>
      <c r="F48" s="10"/>
      <c r="G48" s="5"/>
      <c r="H48" s="5"/>
    </row>
    <row r="49" spans="2:8" ht="14.25">
      <c r="B49" s="3" t="s">
        <v>215</v>
      </c>
      <c r="C49" s="10"/>
      <c r="D49" s="16"/>
      <c r="E49" s="5"/>
      <c r="F49" s="10">
        <v>0.11</v>
      </c>
      <c r="G49" s="5"/>
      <c r="H49" s="5"/>
    </row>
    <row r="50" spans="2:8" ht="14.25">
      <c r="B50" s="3" t="s">
        <v>216</v>
      </c>
      <c r="C50" s="10"/>
      <c r="E50" s="5"/>
      <c r="F50" s="10"/>
      <c r="G50" s="5"/>
      <c r="H50" s="5"/>
    </row>
    <row r="51" spans="5:8" ht="14.25">
      <c r="E51" s="5"/>
      <c r="F51" s="5"/>
      <c r="G51" s="5"/>
      <c r="H51" s="5"/>
    </row>
    <row r="52" spans="5:8" ht="14.25">
      <c r="E52" s="5"/>
      <c r="F52" s="5"/>
      <c r="G52" s="5"/>
      <c r="H52" s="5"/>
    </row>
    <row r="53" spans="5:8" ht="14.25">
      <c r="E53" s="5"/>
      <c r="F53" s="5"/>
      <c r="G53" s="5"/>
      <c r="H53" s="5"/>
    </row>
    <row r="54" spans="5:8" ht="14.25">
      <c r="E54" s="5"/>
      <c r="F54" s="5"/>
      <c r="G54" s="5"/>
      <c r="H54" s="5"/>
    </row>
    <row r="55" spans="5:8" ht="14.25">
      <c r="E55" s="5"/>
      <c r="F55" s="5"/>
      <c r="G55" s="5"/>
      <c r="H55" s="5"/>
    </row>
    <row r="56" spans="5:8" ht="14.25">
      <c r="E56" s="5"/>
      <c r="F56" s="5"/>
      <c r="G56" s="5"/>
      <c r="H56" s="5"/>
    </row>
    <row r="57" spans="2:8" ht="15.75">
      <c r="B57" s="11" t="s">
        <v>48</v>
      </c>
      <c r="E57" s="5"/>
      <c r="F57" s="5"/>
      <c r="G57" s="5"/>
      <c r="H57" s="5"/>
    </row>
    <row r="58" spans="2:8" ht="15">
      <c r="B58" s="2" t="s">
        <v>217</v>
      </c>
      <c r="E58" s="5"/>
      <c r="F58" s="5"/>
      <c r="G58" s="5"/>
      <c r="H58" s="5"/>
    </row>
    <row r="59" spans="2:8" ht="15">
      <c r="B59" s="1"/>
      <c r="C59" s="1"/>
      <c r="E59" s="5"/>
      <c r="F59" s="5"/>
      <c r="G59" s="5"/>
      <c r="H59" s="5"/>
    </row>
    <row r="60" spans="1:8" ht="15">
      <c r="A60" s="3">
        <v>1</v>
      </c>
      <c r="B60" s="1" t="s">
        <v>218</v>
      </c>
      <c r="E60" s="5"/>
      <c r="F60" s="5"/>
      <c r="G60" s="5"/>
      <c r="H60" s="5"/>
    </row>
    <row r="61" spans="1:8" ht="15">
      <c r="A61" s="3">
        <v>2</v>
      </c>
      <c r="B61" s="1" t="s">
        <v>37</v>
      </c>
      <c r="E61" s="5"/>
      <c r="F61" s="5"/>
      <c r="G61" s="5"/>
      <c r="H61" s="5"/>
    </row>
    <row r="62" spans="1:8" ht="15">
      <c r="A62" s="3">
        <v>3</v>
      </c>
      <c r="B62" s="1" t="s">
        <v>38</v>
      </c>
      <c r="E62" s="5"/>
      <c r="F62" s="5"/>
      <c r="G62" s="5"/>
      <c r="H62" s="5"/>
    </row>
    <row r="63" spans="2:8" ht="15">
      <c r="B63" s="1" t="s">
        <v>219</v>
      </c>
      <c r="E63" s="5"/>
      <c r="F63" s="5"/>
      <c r="G63" s="5"/>
      <c r="H63" s="5"/>
    </row>
    <row r="64" spans="2:8" ht="15">
      <c r="B64" s="1" t="s">
        <v>250</v>
      </c>
      <c r="E64" s="5"/>
      <c r="F64" s="5"/>
      <c r="G64" s="5"/>
      <c r="H64" s="5"/>
    </row>
    <row r="65" spans="2:8" ht="15">
      <c r="B65" s="1"/>
      <c r="E65" s="5"/>
      <c r="F65" s="5"/>
      <c r="G65" s="5"/>
      <c r="H65" s="5"/>
    </row>
    <row r="66" spans="1:8" ht="15">
      <c r="A66" s="3">
        <v>4</v>
      </c>
      <c r="B66" s="1" t="s">
        <v>179</v>
      </c>
      <c r="E66" s="5"/>
      <c r="F66" s="5"/>
      <c r="G66" s="5"/>
      <c r="H66" s="5"/>
    </row>
    <row r="67" spans="2:8" ht="15">
      <c r="B67" s="63" t="s">
        <v>251</v>
      </c>
      <c r="E67" s="5"/>
      <c r="F67" s="5"/>
      <c r="G67" s="5"/>
      <c r="H67" s="5"/>
    </row>
    <row r="68" spans="2:8" ht="15">
      <c r="B68" s="1"/>
      <c r="E68" s="5"/>
      <c r="F68" s="5"/>
      <c r="G68" s="5"/>
      <c r="H68" s="5"/>
    </row>
    <row r="69" spans="1:8" ht="15">
      <c r="A69" s="3">
        <v>5</v>
      </c>
      <c r="B69" s="1" t="s">
        <v>252</v>
      </c>
      <c r="E69" s="5"/>
      <c r="F69" s="5"/>
      <c r="G69" s="5"/>
      <c r="H69" s="5"/>
    </row>
    <row r="70" spans="2:8" ht="15">
      <c r="B70" s="1"/>
      <c r="E70" s="5"/>
      <c r="F70" s="5"/>
      <c r="G70" s="5"/>
      <c r="H70" s="5"/>
    </row>
    <row r="71" spans="1:8" ht="15">
      <c r="A71" s="3">
        <v>6</v>
      </c>
      <c r="B71" s="1" t="s">
        <v>41</v>
      </c>
      <c r="E71" s="5"/>
      <c r="F71" s="5"/>
      <c r="G71" s="5"/>
      <c r="H71" s="5"/>
    </row>
    <row r="72" spans="2:8" ht="15">
      <c r="B72" s="1" t="s">
        <v>57</v>
      </c>
      <c r="E72" s="5"/>
      <c r="F72" s="5"/>
      <c r="G72" s="5"/>
      <c r="H72" s="5"/>
    </row>
    <row r="73" spans="2:8" ht="15">
      <c r="B73" s="1" t="s">
        <v>223</v>
      </c>
      <c r="E73" s="5"/>
      <c r="F73" s="5"/>
      <c r="G73" s="5"/>
      <c r="H73" s="5"/>
    </row>
    <row r="74" spans="2:8" ht="15">
      <c r="B74" s="1"/>
      <c r="E74" s="5"/>
      <c r="F74" s="5"/>
      <c r="G74" s="5"/>
      <c r="H74" s="5"/>
    </row>
    <row r="75" spans="1:8" ht="15">
      <c r="A75" s="3">
        <v>7</v>
      </c>
      <c r="B75" s="1" t="s">
        <v>53</v>
      </c>
      <c r="E75" s="5"/>
      <c r="F75" s="5"/>
      <c r="G75" s="5"/>
      <c r="H75" s="5"/>
    </row>
    <row r="76" spans="2:8" ht="15">
      <c r="B76" s="1" t="s">
        <v>253</v>
      </c>
      <c r="E76" s="5"/>
      <c r="F76" s="5"/>
      <c r="G76" s="5"/>
      <c r="H76" s="5"/>
    </row>
    <row r="77" spans="2:8" ht="15">
      <c r="B77" s="1" t="s">
        <v>225</v>
      </c>
      <c r="E77" s="5"/>
      <c r="F77" s="5"/>
      <c r="G77" s="5"/>
      <c r="H77" s="5"/>
    </row>
    <row r="78" spans="2:8" ht="15">
      <c r="B78" s="1"/>
      <c r="E78" s="5"/>
      <c r="F78" s="5"/>
      <c r="G78" s="5"/>
      <c r="H78" s="5"/>
    </row>
    <row r="79" spans="1:8" ht="15">
      <c r="A79" s="3">
        <v>8</v>
      </c>
      <c r="B79" s="1" t="s">
        <v>254</v>
      </c>
      <c r="E79" s="5"/>
      <c r="F79" s="5"/>
      <c r="G79" s="5"/>
      <c r="H79" s="5"/>
    </row>
    <row r="80" spans="2:8" ht="15">
      <c r="B80" s="1"/>
      <c r="E80" s="5"/>
      <c r="F80" s="5"/>
      <c r="G80" s="5"/>
      <c r="H80" s="5"/>
    </row>
    <row r="81" spans="1:8" ht="15">
      <c r="A81" s="3">
        <v>9</v>
      </c>
      <c r="B81" s="1" t="s">
        <v>227</v>
      </c>
      <c r="E81" s="5"/>
      <c r="F81" s="5"/>
      <c r="G81" s="5"/>
      <c r="H81" s="5"/>
    </row>
    <row r="82" spans="2:8" ht="15">
      <c r="B82" s="1"/>
      <c r="E82" s="5"/>
      <c r="F82" s="5"/>
      <c r="G82" s="5"/>
      <c r="H82" s="5"/>
    </row>
    <row r="83" spans="1:8" ht="15">
      <c r="A83" s="3">
        <v>10</v>
      </c>
      <c r="B83" s="1" t="s">
        <v>255</v>
      </c>
      <c r="E83" s="5"/>
      <c r="F83" s="5"/>
      <c r="G83" s="5"/>
      <c r="H83" s="5"/>
    </row>
    <row r="84" spans="2:8" ht="15">
      <c r="B84" s="1"/>
      <c r="E84" s="5"/>
      <c r="F84" s="5"/>
      <c r="G84" s="5"/>
      <c r="H84" s="5"/>
    </row>
    <row r="85" spans="2:8" ht="15.75">
      <c r="B85" s="11" t="s">
        <v>49</v>
      </c>
      <c r="E85" s="5"/>
      <c r="F85" s="5"/>
      <c r="G85" s="5"/>
      <c r="H85" s="5"/>
    </row>
    <row r="86" spans="2:8" ht="15">
      <c r="B86" s="1"/>
      <c r="E86" s="5"/>
      <c r="F86" s="5"/>
      <c r="G86" s="5"/>
      <c r="H86" s="5"/>
    </row>
    <row r="87" spans="1:8" ht="15">
      <c r="A87" s="3">
        <v>1</v>
      </c>
      <c r="B87" s="1" t="s">
        <v>44</v>
      </c>
      <c r="E87" s="5"/>
      <c r="F87" s="5"/>
      <c r="G87" s="5"/>
      <c r="H87" s="5"/>
    </row>
    <row r="88" spans="1:8" ht="15">
      <c r="A88" s="3">
        <v>2</v>
      </c>
      <c r="B88" s="1" t="s">
        <v>45</v>
      </c>
      <c r="E88" s="5"/>
      <c r="F88" s="5"/>
      <c r="G88" s="5"/>
      <c r="H88" s="5"/>
    </row>
    <row r="89" spans="1:8" ht="15">
      <c r="A89" s="3">
        <v>3</v>
      </c>
      <c r="B89" s="1" t="s">
        <v>256</v>
      </c>
      <c r="E89" s="5"/>
      <c r="F89" s="5"/>
      <c r="G89" s="5"/>
      <c r="H89" s="5"/>
    </row>
    <row r="90" spans="2:8" ht="15">
      <c r="B90" s="1"/>
      <c r="E90" s="5"/>
      <c r="F90" s="5"/>
      <c r="G90" s="5"/>
      <c r="H90" s="5"/>
    </row>
    <row r="91" spans="2:8" ht="15">
      <c r="B91" s="1"/>
      <c r="E91" s="5"/>
      <c r="F91" s="5"/>
      <c r="G91" s="5"/>
      <c r="H91" s="5"/>
    </row>
    <row r="92" spans="2:8" ht="15">
      <c r="B92" s="1"/>
      <c r="C92" s="1"/>
      <c r="E92" s="5"/>
      <c r="F92" s="5"/>
      <c r="G92" s="5"/>
      <c r="H92" s="5"/>
    </row>
    <row r="93" spans="2:8" ht="15">
      <c r="B93" s="1"/>
      <c r="C93" s="1"/>
      <c r="E93" s="5"/>
      <c r="F93" s="5"/>
      <c r="G93" s="5"/>
      <c r="H93" s="5"/>
    </row>
    <row r="94" spans="2:8" ht="15">
      <c r="B94" s="1"/>
      <c r="C94" s="1"/>
      <c r="E94" s="5"/>
      <c r="F94" s="5"/>
      <c r="G94" s="5"/>
      <c r="H94" s="5"/>
    </row>
    <row r="95" spans="2:8" ht="15">
      <c r="B95" s="1"/>
      <c r="C95" s="1"/>
      <c r="E95" s="5"/>
      <c r="F95" s="5"/>
      <c r="G95" s="5"/>
      <c r="H95" s="5"/>
    </row>
    <row r="96" spans="2:8" ht="15">
      <c r="B96" s="1"/>
      <c r="C96" s="1"/>
      <c r="E96" s="5"/>
      <c r="F96" s="5"/>
      <c r="G96" s="5"/>
      <c r="H96" s="5"/>
    </row>
    <row r="97" spans="2:8" ht="15">
      <c r="B97" s="1"/>
      <c r="C97" s="1"/>
      <c r="E97" s="5"/>
      <c r="F97" s="5"/>
      <c r="G97" s="5"/>
      <c r="H97" s="5"/>
    </row>
    <row r="98" spans="2:8" ht="15">
      <c r="B98" s="1"/>
      <c r="C98" s="1"/>
      <c r="E98" s="5"/>
      <c r="F98" s="5"/>
      <c r="G98" s="5"/>
      <c r="H98" s="5"/>
    </row>
    <row r="99" spans="2:8" ht="15">
      <c r="B99" s="1"/>
      <c r="C99" s="1"/>
      <c r="E99" s="5"/>
      <c r="F99" s="5"/>
      <c r="G99" s="5"/>
      <c r="H99" s="5"/>
    </row>
    <row r="100" spans="5:8" ht="14.25">
      <c r="E100" s="5"/>
      <c r="F100" s="5"/>
      <c r="G100" s="5"/>
      <c r="H100" s="5"/>
    </row>
    <row r="101" spans="5:8" ht="14.25">
      <c r="E101" s="5"/>
      <c r="F101" s="5"/>
      <c r="G101" s="5"/>
      <c r="H101" s="5"/>
    </row>
    <row r="102" spans="5:8" ht="14.25">
      <c r="E102" s="5"/>
      <c r="F102" s="5"/>
      <c r="G102" s="5"/>
      <c r="H102" s="5"/>
    </row>
    <row r="103" spans="5:8" ht="14.25">
      <c r="E103" s="5"/>
      <c r="F103" s="5"/>
      <c r="G103" s="5"/>
      <c r="H103" s="5"/>
    </row>
    <row r="104" spans="5:8" ht="14.25">
      <c r="E104" s="5"/>
      <c r="F104" s="5"/>
      <c r="G104" s="5"/>
      <c r="H104" s="5"/>
    </row>
    <row r="105" spans="5:8" ht="14.25">
      <c r="E105" s="5"/>
      <c r="F105" s="5"/>
      <c r="G105" s="5"/>
      <c r="H105" s="5"/>
    </row>
    <row r="106" spans="5:8" ht="14.25">
      <c r="E106" s="5"/>
      <c r="F106" s="5"/>
      <c r="G106" s="5"/>
      <c r="H106" s="5"/>
    </row>
    <row r="107" spans="5:8" ht="14.25">
      <c r="E107" s="5"/>
      <c r="F107" s="5"/>
      <c r="G107" s="5"/>
      <c r="H107" s="5"/>
    </row>
    <row r="108" spans="5:8" ht="14.25">
      <c r="E108" s="5"/>
      <c r="F108" s="5"/>
      <c r="G108" s="5"/>
      <c r="H108" s="5"/>
    </row>
    <row r="109" spans="5:8" ht="14.25">
      <c r="E109" s="5"/>
      <c r="F109" s="5"/>
      <c r="G109" s="5"/>
      <c r="H109" s="5"/>
    </row>
    <row r="110" spans="5:8" ht="14.25">
      <c r="E110" s="5"/>
      <c r="F110" s="5"/>
      <c r="G110" s="5"/>
      <c r="H110" s="5"/>
    </row>
    <row r="111" spans="5:8" ht="14.25">
      <c r="E111" s="5"/>
      <c r="F111" s="5"/>
      <c r="G111" s="5"/>
      <c r="H111" s="5"/>
    </row>
    <row r="112" spans="5:8" ht="14.25">
      <c r="E112" s="5"/>
      <c r="F112" s="5"/>
      <c r="G112" s="5"/>
      <c r="H112" s="5"/>
    </row>
    <row r="113" spans="5:8" ht="14.25">
      <c r="E113" s="5"/>
      <c r="F113" s="5"/>
      <c r="G113" s="5"/>
      <c r="H113" s="5"/>
    </row>
    <row r="114" spans="5:8" ht="14.25">
      <c r="E114" s="5"/>
      <c r="F114" s="5"/>
      <c r="G114" s="5"/>
      <c r="H114" s="5"/>
    </row>
    <row r="115" spans="5:8" ht="14.25">
      <c r="E115" s="5"/>
      <c r="F115" s="5"/>
      <c r="G115" s="5"/>
      <c r="H115" s="5"/>
    </row>
    <row r="116" spans="5:8" ht="14.25">
      <c r="E116" s="5"/>
      <c r="F116" s="5"/>
      <c r="G116" s="5"/>
      <c r="H116" s="5"/>
    </row>
    <row r="117" spans="5:8" ht="14.25">
      <c r="E117" s="5"/>
      <c r="F117" s="5"/>
      <c r="G117" s="5"/>
      <c r="H117" s="5"/>
    </row>
    <row r="118" spans="5:8" ht="14.25">
      <c r="E118" s="5"/>
      <c r="F118" s="5"/>
      <c r="G118" s="5"/>
      <c r="H118" s="5"/>
    </row>
    <row r="119" spans="5:8" ht="14.25">
      <c r="E119" s="5"/>
      <c r="F119" s="5"/>
      <c r="G119" s="5"/>
      <c r="H119" s="5"/>
    </row>
    <row r="120" spans="5:8" ht="14.25">
      <c r="E120" s="5"/>
      <c r="F120" s="5"/>
      <c r="G120" s="5"/>
      <c r="H120" s="5"/>
    </row>
    <row r="121" spans="5:8" ht="14.25">
      <c r="E121" s="5"/>
      <c r="F121" s="5"/>
      <c r="G121" s="5"/>
      <c r="H121" s="5"/>
    </row>
    <row r="122" spans="5:8" ht="14.25">
      <c r="E122" s="5"/>
      <c r="F122" s="5"/>
      <c r="G122" s="5"/>
      <c r="H122" s="5"/>
    </row>
    <row r="123" spans="5:8" ht="14.25">
      <c r="E123" s="5"/>
      <c r="F123" s="5"/>
      <c r="G123" s="5"/>
      <c r="H123" s="5"/>
    </row>
    <row r="124" spans="5:8" ht="14.25">
      <c r="E124" s="5"/>
      <c r="F124" s="5"/>
      <c r="G124" s="5"/>
      <c r="H124" s="5"/>
    </row>
    <row r="125" spans="5:8" ht="14.25">
      <c r="E125" s="5"/>
      <c r="F125" s="5"/>
      <c r="G125" s="5"/>
      <c r="H125" s="5"/>
    </row>
    <row r="126" spans="5:8" ht="14.25">
      <c r="E126" s="5"/>
      <c r="F126" s="5"/>
      <c r="G126" s="5"/>
      <c r="H126" s="5"/>
    </row>
    <row r="127" spans="5:8" ht="14.25">
      <c r="E127" s="5"/>
      <c r="F127" s="5"/>
      <c r="G127" s="5"/>
      <c r="H127" s="5"/>
    </row>
    <row r="128" spans="5:8" ht="14.25">
      <c r="E128" s="5"/>
      <c r="F128" s="5"/>
      <c r="G128" s="5"/>
      <c r="H128" s="5"/>
    </row>
    <row r="129" spans="5:8" ht="14.25">
      <c r="E129" s="5"/>
      <c r="F129" s="5"/>
      <c r="G129" s="5"/>
      <c r="H129" s="5"/>
    </row>
    <row r="130" spans="5:8" ht="14.25">
      <c r="E130" s="5"/>
      <c r="F130" s="5"/>
      <c r="G130" s="5"/>
      <c r="H130" s="5"/>
    </row>
    <row r="131" spans="5:8" ht="14.25">
      <c r="E131" s="5"/>
      <c r="F131" s="5"/>
      <c r="G131" s="5"/>
      <c r="H131" s="5"/>
    </row>
    <row r="132" spans="5:8" ht="14.25">
      <c r="E132" s="5"/>
      <c r="F132" s="5"/>
      <c r="G132" s="5"/>
      <c r="H132" s="5"/>
    </row>
    <row r="133" spans="5:8" ht="14.25">
      <c r="E133" s="5"/>
      <c r="F133" s="5"/>
      <c r="G133" s="5"/>
      <c r="H133" s="5"/>
    </row>
    <row r="134" spans="5:8" ht="14.25">
      <c r="E134" s="5"/>
      <c r="F134" s="5"/>
      <c r="G134" s="5"/>
      <c r="H134" s="5"/>
    </row>
    <row r="135" spans="5:8" ht="14.25">
      <c r="E135" s="5"/>
      <c r="F135" s="5"/>
      <c r="G135" s="5"/>
      <c r="H135" s="5"/>
    </row>
    <row r="136" spans="5:8" ht="14.25">
      <c r="E136" s="5"/>
      <c r="F136" s="5"/>
      <c r="G136" s="5"/>
      <c r="H136" s="5"/>
    </row>
    <row r="137" spans="5:8" ht="14.25">
      <c r="E137" s="5"/>
      <c r="F137" s="5"/>
      <c r="G137" s="5"/>
      <c r="H137" s="5"/>
    </row>
    <row r="138" spans="5:8" ht="14.25">
      <c r="E138" s="5"/>
      <c r="F138" s="5"/>
      <c r="G138" s="5"/>
      <c r="H138" s="5"/>
    </row>
    <row r="139" spans="5:8" ht="14.25">
      <c r="E139" s="5"/>
      <c r="F139" s="5"/>
      <c r="G139" s="5"/>
      <c r="H139" s="5"/>
    </row>
    <row r="140" spans="5:8" ht="14.25">
      <c r="E140" s="5"/>
      <c r="F140" s="5"/>
      <c r="G140" s="5"/>
      <c r="H140" s="5"/>
    </row>
    <row r="141" spans="5:8" ht="14.25">
      <c r="E141" s="5"/>
      <c r="F141" s="5"/>
      <c r="G141" s="5"/>
      <c r="H141" s="5"/>
    </row>
    <row r="142" spans="5:8" ht="14.25">
      <c r="E142" s="5"/>
      <c r="F142" s="5"/>
      <c r="G142" s="5"/>
      <c r="H142" s="5"/>
    </row>
    <row r="143" spans="5:8" ht="14.25">
      <c r="E143" s="5"/>
      <c r="F143" s="5"/>
      <c r="G143" s="5"/>
      <c r="H143" s="5"/>
    </row>
    <row r="144" spans="5:8" ht="14.25">
      <c r="E144" s="5"/>
      <c r="F144" s="5"/>
      <c r="G144" s="5"/>
      <c r="H144" s="5"/>
    </row>
    <row r="145" spans="5:8" ht="14.25">
      <c r="E145" s="5"/>
      <c r="F145" s="5"/>
      <c r="G145" s="5"/>
      <c r="H145" s="5"/>
    </row>
    <row r="146" spans="5:8" ht="14.25">
      <c r="E146" s="5"/>
      <c r="F146" s="5"/>
      <c r="G146" s="5"/>
      <c r="H146" s="5"/>
    </row>
    <row r="147" spans="5:8" ht="14.25">
      <c r="E147" s="5"/>
      <c r="F147" s="5"/>
      <c r="G147" s="5"/>
      <c r="H147" s="5"/>
    </row>
    <row r="148" spans="5:8" ht="14.25">
      <c r="E148" s="5"/>
      <c r="F148" s="5"/>
      <c r="G148" s="5"/>
      <c r="H148" s="5"/>
    </row>
    <row r="149" spans="5:8" ht="14.25">
      <c r="E149" s="5"/>
      <c r="F149" s="5"/>
      <c r="G149" s="5"/>
      <c r="H149" s="5"/>
    </row>
    <row r="150" spans="5:8" ht="14.25">
      <c r="E150" s="5"/>
      <c r="F150" s="5"/>
      <c r="G150" s="5"/>
      <c r="H150" s="5"/>
    </row>
    <row r="151" spans="5:8" ht="14.25">
      <c r="E151" s="5"/>
      <c r="F151" s="5"/>
      <c r="G151" s="5"/>
      <c r="H151" s="5"/>
    </row>
    <row r="152" spans="5:8" ht="14.25">
      <c r="E152" s="5"/>
      <c r="F152" s="5"/>
      <c r="G152" s="5"/>
      <c r="H152" s="5"/>
    </row>
    <row r="153" spans="5:8" ht="14.25">
      <c r="E153" s="5"/>
      <c r="F153" s="5"/>
      <c r="G153" s="5"/>
      <c r="H153" s="5"/>
    </row>
    <row r="154" spans="5:8" ht="14.25">
      <c r="E154" s="5"/>
      <c r="F154" s="5"/>
      <c r="G154" s="5"/>
      <c r="H154" s="5"/>
    </row>
    <row r="155" spans="5:8" ht="14.25">
      <c r="E155" s="5"/>
      <c r="F155" s="5"/>
      <c r="G155" s="5"/>
      <c r="H155" s="5"/>
    </row>
    <row r="156" spans="5:8" ht="14.25">
      <c r="E156" s="5"/>
      <c r="F156" s="5"/>
      <c r="G156" s="5"/>
      <c r="H156" s="5"/>
    </row>
    <row r="157" spans="5:8" ht="14.25">
      <c r="E157" s="5"/>
      <c r="F157" s="5"/>
      <c r="G157" s="5"/>
      <c r="H157" s="5"/>
    </row>
    <row r="158" spans="5:8" ht="14.25">
      <c r="E158" s="5"/>
      <c r="F158" s="5"/>
      <c r="G158" s="5"/>
      <c r="H158" s="5"/>
    </row>
    <row r="159" spans="5:8" ht="14.25">
      <c r="E159" s="5"/>
      <c r="F159" s="5"/>
      <c r="G159" s="5"/>
      <c r="H159" s="5"/>
    </row>
    <row r="160" spans="5:8" ht="14.25">
      <c r="E160" s="5"/>
      <c r="F160" s="5"/>
      <c r="G160" s="5"/>
      <c r="H160" s="5"/>
    </row>
    <row r="161" spans="5:8" ht="14.25">
      <c r="E161" s="5"/>
      <c r="F161" s="5"/>
      <c r="G161" s="5"/>
      <c r="H161" s="5"/>
    </row>
    <row r="162" spans="5:8" ht="14.25">
      <c r="E162" s="5"/>
      <c r="F162" s="5"/>
      <c r="G162" s="5"/>
      <c r="H162" s="5"/>
    </row>
    <row r="163" spans="5:8" ht="14.25">
      <c r="E163" s="5"/>
      <c r="F163" s="5"/>
      <c r="G163" s="5"/>
      <c r="H163" s="5"/>
    </row>
    <row r="164" spans="5:8" ht="14.25">
      <c r="E164" s="5"/>
      <c r="F164" s="5"/>
      <c r="G164" s="5"/>
      <c r="H164" s="5"/>
    </row>
    <row r="165" spans="5:8" ht="14.25">
      <c r="E165" s="5"/>
      <c r="F165" s="5"/>
      <c r="G165" s="5"/>
      <c r="H165" s="5"/>
    </row>
    <row r="166" spans="5:8" ht="14.25">
      <c r="E166" s="5"/>
      <c r="F166" s="5"/>
      <c r="G166" s="5"/>
      <c r="H166" s="5"/>
    </row>
    <row r="167" spans="5:8" ht="14.25">
      <c r="E167" s="5"/>
      <c r="F167" s="5"/>
      <c r="G167" s="5"/>
      <c r="H167" s="5"/>
    </row>
    <row r="168" spans="5:8" ht="14.25">
      <c r="E168" s="5"/>
      <c r="F168" s="5"/>
      <c r="G168" s="5"/>
      <c r="H168" s="5"/>
    </row>
    <row r="169" spans="5:8" ht="14.25">
      <c r="E169" s="5"/>
      <c r="F169" s="5"/>
      <c r="G169" s="5"/>
      <c r="H169" s="5"/>
    </row>
    <row r="170" spans="5:8" ht="14.25">
      <c r="E170" s="5"/>
      <c r="F170" s="5"/>
      <c r="G170" s="5"/>
      <c r="H170" s="5"/>
    </row>
    <row r="171" spans="5:8" ht="14.25">
      <c r="E171" s="5"/>
      <c r="F171" s="5"/>
      <c r="G171" s="5"/>
      <c r="H171" s="5"/>
    </row>
    <row r="172" spans="5:8" ht="14.25">
      <c r="E172" s="5"/>
      <c r="F172" s="5"/>
      <c r="G172" s="5"/>
      <c r="H172" s="5"/>
    </row>
    <row r="173" spans="5:8" ht="14.25">
      <c r="E173" s="5"/>
      <c r="F173" s="5"/>
      <c r="G173" s="5"/>
      <c r="H173" s="5"/>
    </row>
    <row r="174" spans="5:8" ht="14.25">
      <c r="E174" s="5"/>
      <c r="F174" s="5"/>
      <c r="G174" s="5"/>
      <c r="H174" s="5"/>
    </row>
    <row r="175" spans="5:8" ht="14.25">
      <c r="E175" s="5"/>
      <c r="F175" s="5"/>
      <c r="G175" s="5"/>
      <c r="H175" s="5"/>
    </row>
    <row r="176" spans="5:8" ht="14.25">
      <c r="E176" s="5"/>
      <c r="F176" s="5"/>
      <c r="G176" s="5"/>
      <c r="H176" s="5"/>
    </row>
    <row r="177" spans="5:8" ht="14.25">
      <c r="E177" s="5"/>
      <c r="F177" s="5"/>
      <c r="G177" s="5"/>
      <c r="H177" s="5"/>
    </row>
    <row r="178" spans="5:8" ht="14.25">
      <c r="E178" s="5"/>
      <c r="F178" s="5"/>
      <c r="G178" s="5"/>
      <c r="H178" s="5"/>
    </row>
    <row r="179" spans="5:8" ht="14.25">
      <c r="E179" s="5"/>
      <c r="F179" s="5"/>
      <c r="G179" s="5"/>
      <c r="H179" s="5"/>
    </row>
    <row r="180" spans="5:8" ht="14.25">
      <c r="E180" s="5"/>
      <c r="F180" s="5"/>
      <c r="G180" s="5"/>
      <c r="H180" s="5"/>
    </row>
    <row r="181" spans="5:8" ht="14.25">
      <c r="E181" s="5"/>
      <c r="F181" s="5"/>
      <c r="G181" s="5"/>
      <c r="H181" s="5"/>
    </row>
    <row r="182" spans="5:8" ht="14.25">
      <c r="E182" s="5"/>
      <c r="F182" s="5"/>
      <c r="G182" s="5"/>
      <c r="H182" s="5"/>
    </row>
    <row r="183" spans="5:8" ht="14.25">
      <c r="E183" s="5"/>
      <c r="F183" s="5"/>
      <c r="G183" s="5"/>
      <c r="H183" s="5"/>
    </row>
    <row r="184" spans="5:8" ht="14.25">
      <c r="E184" s="5"/>
      <c r="F184" s="5"/>
      <c r="G184" s="5"/>
      <c r="H184" s="5"/>
    </row>
    <row r="185" spans="5:8" ht="14.25">
      <c r="E185" s="5"/>
      <c r="F185" s="5"/>
      <c r="G185" s="5"/>
      <c r="H185" s="5"/>
    </row>
    <row r="186" spans="5:8" ht="14.25">
      <c r="E186" s="5"/>
      <c r="F186" s="5"/>
      <c r="G186" s="5"/>
      <c r="H186" s="5"/>
    </row>
    <row r="187" spans="5:8" ht="14.25">
      <c r="E187" s="5"/>
      <c r="F187" s="5"/>
      <c r="G187" s="5"/>
      <c r="H187" s="5"/>
    </row>
    <row r="188" spans="5:8" ht="14.25">
      <c r="E188" s="5"/>
      <c r="F188" s="5"/>
      <c r="G188" s="5"/>
      <c r="H188" s="5"/>
    </row>
    <row r="189" spans="5:8" ht="14.25">
      <c r="E189" s="5"/>
      <c r="F189" s="5"/>
      <c r="G189" s="5"/>
      <c r="H189" s="5"/>
    </row>
    <row r="190" spans="5:8" ht="14.25">
      <c r="E190" s="5"/>
      <c r="F190" s="5"/>
      <c r="G190" s="5"/>
      <c r="H190" s="5"/>
    </row>
    <row r="191" spans="5:8" ht="14.25">
      <c r="E191" s="5"/>
      <c r="F191" s="5"/>
      <c r="G191" s="5"/>
      <c r="H191" s="5"/>
    </row>
    <row r="192" spans="5:8" ht="14.25">
      <c r="E192" s="5"/>
      <c r="F192" s="5"/>
      <c r="G192" s="5"/>
      <c r="H192" s="5"/>
    </row>
    <row r="193" spans="5:8" ht="14.25">
      <c r="E193" s="5"/>
      <c r="F193" s="5"/>
      <c r="G193" s="5"/>
      <c r="H193" s="5"/>
    </row>
    <row r="194" spans="5:8" ht="14.25">
      <c r="E194" s="5"/>
      <c r="F194" s="5"/>
      <c r="G194" s="5"/>
      <c r="H194" s="5"/>
    </row>
    <row r="195" spans="5:8" ht="14.25">
      <c r="E195" s="5"/>
      <c r="F195" s="5"/>
      <c r="G195" s="5"/>
      <c r="H195" s="5"/>
    </row>
    <row r="196" spans="5:8" ht="14.25">
      <c r="E196" s="5"/>
      <c r="F196" s="5"/>
      <c r="G196" s="5"/>
      <c r="H196" s="5"/>
    </row>
    <row r="197" spans="5:8" ht="14.25">
      <c r="E197" s="5"/>
      <c r="F197" s="5"/>
      <c r="G197" s="5"/>
      <c r="H197" s="5"/>
    </row>
    <row r="198" spans="5:8" ht="14.25">
      <c r="E198" s="5"/>
      <c r="F198" s="5"/>
      <c r="G198" s="5"/>
      <c r="H198" s="5"/>
    </row>
    <row r="199" spans="5:8" ht="14.25">
      <c r="E199" s="5"/>
      <c r="F199" s="5"/>
      <c r="G199" s="5"/>
      <c r="H199" s="5"/>
    </row>
    <row r="200" spans="5:8" ht="14.25">
      <c r="E200" s="5"/>
      <c r="F200" s="5"/>
      <c r="G200" s="5"/>
      <c r="H200" s="5"/>
    </row>
    <row r="201" spans="5:8" ht="14.25">
      <c r="E201" s="5"/>
      <c r="F201" s="5"/>
      <c r="G201" s="5"/>
      <c r="H201" s="5"/>
    </row>
    <row r="202" spans="5:8" ht="14.25">
      <c r="E202" s="5"/>
      <c r="F202" s="5"/>
      <c r="G202" s="5"/>
      <c r="H202" s="5"/>
    </row>
    <row r="203" spans="5:8" ht="14.25">
      <c r="E203" s="5"/>
      <c r="F203" s="5"/>
      <c r="G203" s="5"/>
      <c r="H203" s="5"/>
    </row>
    <row r="204" spans="5:8" ht="14.25">
      <c r="E204" s="5"/>
      <c r="F204" s="5"/>
      <c r="G204" s="5"/>
      <c r="H204" s="5"/>
    </row>
    <row r="205" spans="5:8" ht="14.25">
      <c r="E205" s="5"/>
      <c r="F205" s="5"/>
      <c r="G205" s="5"/>
      <c r="H205" s="5"/>
    </row>
    <row r="206" spans="5:8" ht="14.25">
      <c r="E206" s="5"/>
      <c r="F206" s="5"/>
      <c r="G206" s="5"/>
      <c r="H206" s="5"/>
    </row>
    <row r="207" spans="5:8" ht="14.25">
      <c r="E207" s="5"/>
      <c r="F207" s="5"/>
      <c r="G207" s="5"/>
      <c r="H207" s="5"/>
    </row>
    <row r="208" spans="5:8" ht="14.25">
      <c r="E208" s="5"/>
      <c r="F208" s="5"/>
      <c r="G208" s="5"/>
      <c r="H208" s="5"/>
    </row>
    <row r="209" spans="5:8" ht="14.25">
      <c r="E209" s="5"/>
      <c r="F209" s="5"/>
      <c r="G209" s="5"/>
      <c r="H209" s="5"/>
    </row>
    <row r="210" spans="5:8" ht="14.25">
      <c r="E210" s="5"/>
      <c r="F210" s="5"/>
      <c r="G210" s="5"/>
      <c r="H210" s="5"/>
    </row>
    <row r="211" spans="5:8" ht="14.25">
      <c r="E211" s="5"/>
      <c r="F211" s="5"/>
      <c r="G211" s="5"/>
      <c r="H211" s="5"/>
    </row>
    <row r="212" spans="5:8" ht="14.25">
      <c r="E212" s="5"/>
      <c r="F212" s="5"/>
      <c r="G212" s="5"/>
      <c r="H212" s="5"/>
    </row>
    <row r="213" spans="5:8" ht="14.25">
      <c r="E213" s="5"/>
      <c r="F213" s="5"/>
      <c r="G213" s="5"/>
      <c r="H213" s="5"/>
    </row>
    <row r="214" spans="5:8" ht="14.25">
      <c r="E214" s="5"/>
      <c r="F214" s="5"/>
      <c r="G214" s="5"/>
      <c r="H214" s="5"/>
    </row>
    <row r="215" spans="5:8" ht="14.25">
      <c r="E215" s="5"/>
      <c r="F215" s="5"/>
      <c r="G215" s="5"/>
      <c r="H215" s="5"/>
    </row>
    <row r="216" spans="5:8" ht="14.25">
      <c r="E216" s="5"/>
      <c r="F216" s="5"/>
      <c r="G216" s="5"/>
      <c r="H216" s="5"/>
    </row>
    <row r="217" spans="5:8" ht="14.25">
      <c r="E217" s="5"/>
      <c r="F217" s="5"/>
      <c r="G217" s="5"/>
      <c r="H217" s="5"/>
    </row>
    <row r="218" spans="5:8" ht="14.25">
      <c r="E218" s="5"/>
      <c r="F218" s="5"/>
      <c r="G218" s="5"/>
      <c r="H218" s="5"/>
    </row>
    <row r="219" spans="5:8" ht="14.25">
      <c r="E219" s="5"/>
      <c r="F219" s="5"/>
      <c r="G219" s="5"/>
      <c r="H219" s="5"/>
    </row>
    <row r="220" spans="5:8" ht="14.25">
      <c r="E220" s="5"/>
      <c r="F220" s="5"/>
      <c r="G220" s="5"/>
      <c r="H220" s="5"/>
    </row>
    <row r="221" spans="5:8" ht="14.25">
      <c r="E221" s="5"/>
      <c r="F221" s="5"/>
      <c r="G221" s="5"/>
      <c r="H221" s="5"/>
    </row>
    <row r="222" spans="5:8" ht="14.25">
      <c r="E222" s="5"/>
      <c r="F222" s="5"/>
      <c r="G222" s="5"/>
      <c r="H222" s="5"/>
    </row>
    <row r="223" spans="5:8" ht="14.25">
      <c r="E223" s="5"/>
      <c r="F223" s="5"/>
      <c r="G223" s="5"/>
      <c r="H223" s="5"/>
    </row>
    <row r="224" spans="5:8" ht="14.25">
      <c r="E224" s="5"/>
      <c r="F224" s="5"/>
      <c r="G224" s="5"/>
      <c r="H224" s="5"/>
    </row>
    <row r="225" spans="5:8" ht="14.25">
      <c r="E225" s="5"/>
      <c r="F225" s="5"/>
      <c r="G225" s="5"/>
      <c r="H225" s="5"/>
    </row>
    <row r="226" spans="5:8" ht="14.25">
      <c r="E226" s="5"/>
      <c r="F226" s="5"/>
      <c r="G226" s="5"/>
      <c r="H226" s="5"/>
    </row>
    <row r="227" spans="5:8" ht="14.25">
      <c r="E227" s="5"/>
      <c r="F227" s="5"/>
      <c r="G227" s="5"/>
      <c r="H227" s="5"/>
    </row>
    <row r="228" spans="5:8" ht="14.25">
      <c r="E228" s="5"/>
      <c r="F228" s="5"/>
      <c r="G228" s="5"/>
      <c r="H228" s="5"/>
    </row>
    <row r="229" spans="5:8" ht="14.25">
      <c r="E229" s="5"/>
      <c r="F229" s="5"/>
      <c r="G229" s="5"/>
      <c r="H229" s="5"/>
    </row>
    <row r="230" spans="5:8" ht="14.25">
      <c r="E230" s="5"/>
      <c r="F230" s="5"/>
      <c r="G230" s="5"/>
      <c r="H230" s="5"/>
    </row>
    <row r="231" spans="5:8" ht="14.25">
      <c r="E231" s="5"/>
      <c r="F231" s="5"/>
      <c r="G231" s="5"/>
      <c r="H231" s="5"/>
    </row>
    <row r="232" spans="5:8" ht="14.25">
      <c r="E232" s="5"/>
      <c r="F232" s="5"/>
      <c r="G232" s="5"/>
      <c r="H232" s="5"/>
    </row>
    <row r="233" spans="5:8" ht="14.25">
      <c r="E233" s="5"/>
      <c r="F233" s="5"/>
      <c r="G233" s="5"/>
      <c r="H233" s="5"/>
    </row>
    <row r="234" spans="5:8" ht="14.25">
      <c r="E234" s="5"/>
      <c r="F234" s="5"/>
      <c r="G234" s="5"/>
      <c r="H234" s="5"/>
    </row>
    <row r="235" spans="5:8" ht="14.25">
      <c r="E235" s="5"/>
      <c r="F235" s="5"/>
      <c r="G235" s="5"/>
      <c r="H235" s="5"/>
    </row>
    <row r="236" spans="5:8" ht="14.25">
      <c r="E236" s="5"/>
      <c r="F236" s="5"/>
      <c r="G236" s="5"/>
      <c r="H236" s="5"/>
    </row>
    <row r="237" spans="5:8" ht="14.25">
      <c r="E237" s="5"/>
      <c r="F237" s="5"/>
      <c r="G237" s="5"/>
      <c r="H237" s="5"/>
    </row>
    <row r="238" spans="5:8" ht="14.25">
      <c r="E238" s="5"/>
      <c r="F238" s="5"/>
      <c r="G238" s="5"/>
      <c r="H238" s="5"/>
    </row>
    <row r="239" spans="5:8" ht="14.25">
      <c r="E239" s="5"/>
      <c r="F239" s="5"/>
      <c r="G239" s="5"/>
      <c r="H239" s="5"/>
    </row>
    <row r="240" spans="5:8" ht="14.25">
      <c r="E240" s="5"/>
      <c r="F240" s="5"/>
      <c r="G240" s="5"/>
      <c r="H240" s="5"/>
    </row>
    <row r="241" spans="5:8" ht="14.25">
      <c r="E241" s="5"/>
      <c r="F241" s="5"/>
      <c r="G241" s="5"/>
      <c r="H241" s="5"/>
    </row>
    <row r="242" spans="5:8" ht="14.25">
      <c r="E242" s="5"/>
      <c r="F242" s="5"/>
      <c r="G242" s="5"/>
      <c r="H242" s="5"/>
    </row>
    <row r="243" spans="5:8" ht="14.25">
      <c r="E243" s="5"/>
      <c r="F243" s="5"/>
      <c r="G243" s="5"/>
      <c r="H243" s="5"/>
    </row>
    <row r="244" spans="5:8" ht="14.25">
      <c r="E244" s="5"/>
      <c r="F244" s="5"/>
      <c r="G244" s="5"/>
      <c r="H244" s="5"/>
    </row>
    <row r="245" spans="5:8" ht="14.25">
      <c r="E245" s="5"/>
      <c r="F245" s="5"/>
      <c r="G245" s="5"/>
      <c r="H245" s="5"/>
    </row>
    <row r="246" spans="5:8" ht="14.25">
      <c r="E246" s="5"/>
      <c r="F246" s="5"/>
      <c r="G246" s="5"/>
      <c r="H246" s="5"/>
    </row>
    <row r="247" spans="5:8" ht="14.25">
      <c r="E247" s="5"/>
      <c r="F247" s="5"/>
      <c r="G247" s="5"/>
      <c r="H247" s="5"/>
    </row>
    <row r="248" spans="5:8" ht="14.25">
      <c r="E248" s="5"/>
      <c r="F248" s="5"/>
      <c r="G248" s="5"/>
      <c r="H248" s="5"/>
    </row>
    <row r="249" spans="5:8" ht="14.25">
      <c r="E249" s="5"/>
      <c r="F249" s="5"/>
      <c r="G249" s="5"/>
      <c r="H249" s="5"/>
    </row>
    <row r="250" spans="5:8" ht="14.25">
      <c r="E250" s="5"/>
      <c r="F250" s="5"/>
      <c r="G250" s="5"/>
      <c r="H250" s="5"/>
    </row>
    <row r="251" spans="5:8" ht="14.25">
      <c r="E251" s="5"/>
      <c r="F251" s="5"/>
      <c r="G251" s="5"/>
      <c r="H251" s="5"/>
    </row>
    <row r="252" spans="5:8" ht="14.25">
      <c r="E252" s="5"/>
      <c r="F252" s="5"/>
      <c r="G252" s="5"/>
      <c r="H252" s="5"/>
    </row>
    <row r="253" spans="5:8" ht="14.25">
      <c r="E253" s="5"/>
      <c r="F253" s="5"/>
      <c r="G253" s="5"/>
      <c r="H253" s="5"/>
    </row>
    <row r="254" spans="5:8" ht="14.25">
      <c r="E254" s="5"/>
      <c r="F254" s="5"/>
      <c r="G254" s="5"/>
      <c r="H254" s="5"/>
    </row>
    <row r="255" spans="5:8" ht="14.25">
      <c r="E255" s="5"/>
      <c r="F255" s="5"/>
      <c r="G255" s="5"/>
      <c r="H255" s="5"/>
    </row>
    <row r="256" spans="5:8" ht="14.25">
      <c r="E256" s="5"/>
      <c r="F256" s="5"/>
      <c r="G256" s="5"/>
      <c r="H256" s="5"/>
    </row>
    <row r="257" spans="5:8" ht="14.25">
      <c r="E257" s="5"/>
      <c r="F257" s="5"/>
      <c r="G257" s="5"/>
      <c r="H257" s="5"/>
    </row>
    <row r="258" spans="5:8" ht="14.25">
      <c r="E258" s="5"/>
      <c r="F258" s="5"/>
      <c r="G258" s="5"/>
      <c r="H258" s="5"/>
    </row>
    <row r="259" spans="5:8" ht="14.25">
      <c r="E259" s="5"/>
      <c r="F259" s="5"/>
      <c r="G259" s="5"/>
      <c r="H259" s="5"/>
    </row>
    <row r="260" spans="5:8" ht="14.25">
      <c r="E260" s="5"/>
      <c r="F260" s="5"/>
      <c r="G260" s="5"/>
      <c r="H260" s="5"/>
    </row>
    <row r="261" spans="5:8" ht="14.25">
      <c r="E261" s="5"/>
      <c r="F261" s="5"/>
      <c r="G261" s="5"/>
      <c r="H261" s="5"/>
    </row>
    <row r="262" spans="5:8" ht="14.25">
      <c r="E262" s="5"/>
      <c r="F262" s="5"/>
      <c r="G262" s="5"/>
      <c r="H262" s="5"/>
    </row>
    <row r="263" spans="5:8" ht="14.25">
      <c r="E263" s="5"/>
      <c r="F263" s="5"/>
      <c r="G263" s="5"/>
      <c r="H263" s="5"/>
    </row>
    <row r="264" spans="5:8" ht="14.25">
      <c r="E264" s="5"/>
      <c r="F264" s="5"/>
      <c r="G264" s="5"/>
      <c r="H264" s="5"/>
    </row>
    <row r="265" spans="5:8" ht="14.25">
      <c r="E265" s="5"/>
      <c r="F265" s="5"/>
      <c r="G265" s="5"/>
      <c r="H265" s="5"/>
    </row>
    <row r="266" spans="5:8" ht="14.25">
      <c r="E266" s="5"/>
      <c r="F266" s="5"/>
      <c r="G266" s="5"/>
      <c r="H266" s="5"/>
    </row>
    <row r="267" spans="5:8" ht="14.25">
      <c r="E267" s="5"/>
      <c r="F267" s="5"/>
      <c r="G267" s="5"/>
      <c r="H267" s="5"/>
    </row>
    <row r="268" spans="5:8" ht="14.25">
      <c r="E268" s="5"/>
      <c r="F268" s="5"/>
      <c r="G268" s="5"/>
      <c r="H268" s="5"/>
    </row>
    <row r="269" spans="5:8" ht="14.25">
      <c r="E269" s="5"/>
      <c r="F269" s="5"/>
      <c r="G269" s="5"/>
      <c r="H269" s="5"/>
    </row>
    <row r="270" spans="5:8" ht="14.25">
      <c r="E270" s="5"/>
      <c r="F270" s="5"/>
      <c r="G270" s="5"/>
      <c r="H270" s="5"/>
    </row>
    <row r="271" spans="5:8" ht="14.25">
      <c r="E271" s="5"/>
      <c r="F271" s="5"/>
      <c r="G271" s="5"/>
      <c r="H271" s="5"/>
    </row>
    <row r="272" spans="5:8" ht="14.25">
      <c r="E272" s="5"/>
      <c r="F272" s="5"/>
      <c r="G272" s="5"/>
      <c r="H272" s="5"/>
    </row>
    <row r="273" spans="5:8" ht="14.25">
      <c r="E273" s="5"/>
      <c r="F273" s="5"/>
      <c r="G273" s="5"/>
      <c r="H273" s="5"/>
    </row>
    <row r="274" spans="5:8" ht="14.25">
      <c r="E274" s="5"/>
      <c r="F274" s="5"/>
      <c r="G274" s="5"/>
      <c r="H274" s="5"/>
    </row>
    <row r="275" spans="5:8" ht="14.25">
      <c r="E275" s="5"/>
      <c r="F275" s="5"/>
      <c r="G275" s="5"/>
      <c r="H275" s="5"/>
    </row>
    <row r="276" spans="5:8" ht="14.25">
      <c r="E276" s="5"/>
      <c r="F276" s="5"/>
      <c r="G276" s="5"/>
      <c r="H276" s="5"/>
    </row>
    <row r="277" spans="5:8" ht="14.25">
      <c r="E277" s="5"/>
      <c r="F277" s="5"/>
      <c r="G277" s="5"/>
      <c r="H277" s="5"/>
    </row>
    <row r="278" spans="5:8" ht="14.25">
      <c r="E278" s="5"/>
      <c r="F278" s="5"/>
      <c r="G278" s="5"/>
      <c r="H278" s="5"/>
    </row>
    <row r="279" spans="5:8" ht="14.25">
      <c r="E279" s="5"/>
      <c r="F279" s="5"/>
      <c r="G279" s="5"/>
      <c r="H279" s="5"/>
    </row>
    <row r="280" spans="5:8" ht="14.25">
      <c r="E280" s="5"/>
      <c r="F280" s="5"/>
      <c r="G280" s="5"/>
      <c r="H280" s="5"/>
    </row>
    <row r="281" spans="5:8" ht="14.25">
      <c r="E281" s="5"/>
      <c r="F281" s="5"/>
      <c r="G281" s="5"/>
      <c r="H281" s="5"/>
    </row>
    <row r="282" spans="5:8" ht="14.25">
      <c r="E282" s="5"/>
      <c r="F282" s="5"/>
      <c r="G282" s="5"/>
      <c r="H282" s="5"/>
    </row>
    <row r="283" spans="5:8" ht="14.25">
      <c r="E283" s="5"/>
      <c r="F283" s="5"/>
      <c r="G283" s="5"/>
      <c r="H283" s="5"/>
    </row>
    <row r="284" spans="5:8" ht="14.25">
      <c r="E284" s="5"/>
      <c r="F284" s="5"/>
      <c r="G284" s="5"/>
      <c r="H284" s="5"/>
    </row>
    <row r="285" spans="5:8" ht="14.25">
      <c r="E285" s="5"/>
      <c r="F285" s="5"/>
      <c r="G285" s="5"/>
      <c r="H285" s="5"/>
    </row>
    <row r="286" spans="5:8" ht="14.25">
      <c r="E286" s="5"/>
      <c r="F286" s="5"/>
      <c r="G286" s="5"/>
      <c r="H286" s="5"/>
    </row>
    <row r="287" spans="5:8" ht="14.25">
      <c r="E287" s="5"/>
      <c r="F287" s="5"/>
      <c r="G287" s="5"/>
      <c r="H287" s="5"/>
    </row>
    <row r="288" spans="5:8" ht="14.25">
      <c r="E288" s="5"/>
      <c r="F288" s="5"/>
      <c r="G288" s="5"/>
      <c r="H288" s="5"/>
    </row>
    <row r="289" spans="5:8" ht="14.25">
      <c r="E289" s="5"/>
      <c r="F289" s="5"/>
      <c r="G289" s="5"/>
      <c r="H289" s="5"/>
    </row>
    <row r="290" spans="5:8" ht="14.25">
      <c r="E290" s="5"/>
      <c r="F290" s="5"/>
      <c r="G290" s="5"/>
      <c r="H290" s="5"/>
    </row>
    <row r="291" spans="5:8" ht="14.25">
      <c r="E291" s="5"/>
      <c r="F291" s="5"/>
      <c r="G291" s="5"/>
      <c r="H291" s="5"/>
    </row>
    <row r="292" spans="5:8" ht="14.25">
      <c r="E292" s="5"/>
      <c r="F292" s="5"/>
      <c r="G292" s="5"/>
      <c r="H292" s="5"/>
    </row>
    <row r="293" spans="5:8" ht="14.25">
      <c r="E293" s="5"/>
      <c r="F293" s="5"/>
      <c r="G293" s="5"/>
      <c r="H293" s="5"/>
    </row>
    <row r="294" spans="5:8" ht="14.25">
      <c r="E294" s="5"/>
      <c r="F294" s="5"/>
      <c r="G294" s="5"/>
      <c r="H294" s="5"/>
    </row>
    <row r="295" spans="5:8" ht="14.25">
      <c r="E295" s="5"/>
      <c r="F295" s="5"/>
      <c r="G295" s="5"/>
      <c r="H295" s="5"/>
    </row>
    <row r="296" spans="5:8" ht="14.25">
      <c r="E296" s="5"/>
      <c r="F296" s="5"/>
      <c r="G296" s="5"/>
      <c r="H296" s="5"/>
    </row>
    <row r="297" spans="5:8" ht="14.25">
      <c r="E297" s="5"/>
      <c r="F297" s="5"/>
      <c r="G297" s="5"/>
      <c r="H297" s="5"/>
    </row>
    <row r="298" spans="5:8" ht="14.25">
      <c r="E298" s="5"/>
      <c r="F298" s="5"/>
      <c r="G298" s="5"/>
      <c r="H298" s="5"/>
    </row>
    <row r="299" spans="5:8" ht="14.25">
      <c r="E299" s="5"/>
      <c r="F299" s="5"/>
      <c r="G299" s="5"/>
      <c r="H299" s="5"/>
    </row>
    <row r="300" spans="5:8" ht="14.25">
      <c r="E300" s="5"/>
      <c r="F300" s="5"/>
      <c r="G300" s="5"/>
      <c r="H300" s="5"/>
    </row>
    <row r="301" spans="5:8" ht="14.25">
      <c r="E301" s="5"/>
      <c r="F301" s="5"/>
      <c r="G301" s="5"/>
      <c r="H301" s="5"/>
    </row>
    <row r="302" spans="5:8" ht="14.25">
      <c r="E302" s="5"/>
      <c r="F302" s="5"/>
      <c r="G302" s="5"/>
      <c r="H302" s="5"/>
    </row>
    <row r="303" spans="5:8" ht="14.25">
      <c r="E303" s="5"/>
      <c r="F303" s="5"/>
      <c r="G303" s="5"/>
      <c r="H303" s="5"/>
    </row>
    <row r="304" spans="5:8" ht="14.25">
      <c r="E304" s="5"/>
      <c r="F304" s="5"/>
      <c r="G304" s="5"/>
      <c r="H304" s="5"/>
    </row>
    <row r="305" spans="5:8" ht="14.25">
      <c r="E305" s="5"/>
      <c r="F305" s="5"/>
      <c r="G305" s="5"/>
      <c r="H305" s="5"/>
    </row>
    <row r="306" spans="5:8" ht="14.25">
      <c r="E306" s="5"/>
      <c r="F306" s="5"/>
      <c r="G306" s="5"/>
      <c r="H306" s="5"/>
    </row>
    <row r="307" spans="5:8" ht="14.25">
      <c r="E307" s="5"/>
      <c r="F307" s="5"/>
      <c r="G307" s="5"/>
      <c r="H307" s="5"/>
    </row>
    <row r="308" spans="5:8" ht="14.25">
      <c r="E308" s="5"/>
      <c r="F308" s="5"/>
      <c r="G308" s="5"/>
      <c r="H308" s="5"/>
    </row>
    <row r="309" spans="5:8" ht="14.25">
      <c r="E309" s="5"/>
      <c r="F309" s="5"/>
      <c r="G309" s="5"/>
      <c r="H309" s="5"/>
    </row>
    <row r="310" spans="5:8" ht="14.25">
      <c r="E310" s="5"/>
      <c r="F310" s="5"/>
      <c r="G310" s="5"/>
      <c r="H310" s="5"/>
    </row>
    <row r="311" spans="5:8" ht="14.25">
      <c r="E311" s="5"/>
      <c r="F311" s="5"/>
      <c r="G311" s="5"/>
      <c r="H311" s="5"/>
    </row>
    <row r="312" spans="5:8" ht="14.25">
      <c r="E312" s="5"/>
      <c r="F312" s="5"/>
      <c r="G312" s="5"/>
      <c r="H312" s="5"/>
    </row>
    <row r="313" spans="5:8" ht="14.25">
      <c r="E313" s="5"/>
      <c r="F313" s="5"/>
      <c r="G313" s="5"/>
      <c r="H313" s="5"/>
    </row>
    <row r="314" spans="5:8" ht="14.25">
      <c r="E314" s="5"/>
      <c r="F314" s="5"/>
      <c r="G314" s="5"/>
      <c r="H314" s="5"/>
    </row>
    <row r="315" spans="5:8" ht="14.25">
      <c r="E315" s="5"/>
      <c r="F315" s="5"/>
      <c r="G315" s="5"/>
      <c r="H315" s="5"/>
    </row>
    <row r="316" spans="5:8" ht="14.25">
      <c r="E316" s="5"/>
      <c r="F316" s="5"/>
      <c r="G316" s="5"/>
      <c r="H316" s="5"/>
    </row>
    <row r="317" spans="5:8" ht="14.25">
      <c r="E317" s="5"/>
      <c r="F317" s="5"/>
      <c r="G317" s="5"/>
      <c r="H317" s="5"/>
    </row>
    <row r="318" spans="5:8" ht="14.25">
      <c r="E318" s="5"/>
      <c r="F318" s="5"/>
      <c r="G318" s="5"/>
      <c r="H318" s="5"/>
    </row>
    <row r="319" spans="5:8" ht="14.25">
      <c r="E319" s="5"/>
      <c r="F319" s="5"/>
      <c r="G319" s="5"/>
      <c r="H319" s="5"/>
    </row>
    <row r="320" spans="5:8" ht="14.25">
      <c r="E320" s="5"/>
      <c r="F320" s="5"/>
      <c r="G320" s="5"/>
      <c r="H320" s="5"/>
    </row>
    <row r="321" spans="5:8" ht="14.25">
      <c r="E321" s="5"/>
      <c r="F321" s="5"/>
      <c r="G321" s="5"/>
      <c r="H321" s="5"/>
    </row>
    <row r="322" spans="5:8" ht="14.25">
      <c r="E322" s="5"/>
      <c r="F322" s="5"/>
      <c r="G322" s="5"/>
      <c r="H322" s="5"/>
    </row>
    <row r="323" spans="5:8" ht="14.25">
      <c r="E323" s="5"/>
      <c r="F323" s="5"/>
      <c r="G323" s="5"/>
      <c r="H323" s="5"/>
    </row>
    <row r="324" spans="5:8" ht="14.25">
      <c r="E324" s="5"/>
      <c r="F324" s="5"/>
      <c r="G324" s="5"/>
      <c r="H324" s="5"/>
    </row>
    <row r="325" spans="5:8" ht="14.25">
      <c r="E325" s="5"/>
      <c r="F325" s="5"/>
      <c r="G325" s="5"/>
      <c r="H325" s="5"/>
    </row>
    <row r="326" spans="5:8" ht="14.25">
      <c r="E326" s="5"/>
      <c r="F326" s="5"/>
      <c r="G326" s="5"/>
      <c r="H326" s="5"/>
    </row>
    <row r="327" spans="5:8" ht="14.25">
      <c r="E327" s="5"/>
      <c r="F327" s="5"/>
      <c r="G327" s="5"/>
      <c r="H327" s="5"/>
    </row>
    <row r="328" spans="5:8" ht="14.25">
      <c r="E328" s="5"/>
      <c r="F328" s="5"/>
      <c r="G328" s="5"/>
      <c r="H328" s="5"/>
    </row>
    <row r="329" spans="5:8" ht="14.25">
      <c r="E329" s="5"/>
      <c r="F329" s="5"/>
      <c r="G329" s="5"/>
      <c r="H329" s="5"/>
    </row>
    <row r="330" spans="5:8" ht="14.25">
      <c r="E330" s="5"/>
      <c r="F330" s="5"/>
      <c r="G330" s="5"/>
      <c r="H330" s="5"/>
    </row>
    <row r="331" spans="5:8" ht="14.25">
      <c r="E331" s="5"/>
      <c r="F331" s="5"/>
      <c r="G331" s="5"/>
      <c r="H331" s="5"/>
    </row>
    <row r="332" spans="5:8" ht="14.25">
      <c r="E332" s="5"/>
      <c r="F332" s="5"/>
      <c r="G332" s="5"/>
      <c r="H332" s="5"/>
    </row>
    <row r="333" spans="5:8" ht="14.25">
      <c r="E333" s="5"/>
      <c r="F333" s="5"/>
      <c r="G333" s="5"/>
      <c r="H333" s="5"/>
    </row>
    <row r="334" spans="5:8" ht="14.25">
      <c r="E334" s="5"/>
      <c r="F334" s="5"/>
      <c r="G334" s="5"/>
      <c r="H334" s="5"/>
    </row>
    <row r="335" spans="5:8" ht="14.25">
      <c r="E335" s="5"/>
      <c r="F335" s="5"/>
      <c r="G335" s="5"/>
      <c r="H335" s="5"/>
    </row>
    <row r="336" spans="5:8" ht="14.25">
      <c r="E336" s="5"/>
      <c r="F336" s="5"/>
      <c r="G336" s="5"/>
      <c r="H336" s="5"/>
    </row>
    <row r="337" spans="5:8" ht="14.25">
      <c r="E337" s="5"/>
      <c r="F337" s="5"/>
      <c r="G337" s="5"/>
      <c r="H337" s="5"/>
    </row>
    <row r="338" spans="5:8" ht="14.25">
      <c r="E338" s="5"/>
      <c r="F338" s="5"/>
      <c r="G338" s="5"/>
      <c r="H338" s="5"/>
    </row>
    <row r="339" spans="5:8" ht="14.25">
      <c r="E339" s="5"/>
      <c r="F339" s="5"/>
      <c r="G339" s="5"/>
      <c r="H339" s="5"/>
    </row>
    <row r="340" spans="5:8" ht="14.25">
      <c r="E340" s="5"/>
      <c r="F340" s="5"/>
      <c r="G340" s="5"/>
      <c r="H340" s="5"/>
    </row>
    <row r="341" spans="5:8" ht="14.25">
      <c r="E341" s="5"/>
      <c r="F341" s="5"/>
      <c r="G341" s="5"/>
      <c r="H341" s="5"/>
    </row>
    <row r="342" spans="5:8" ht="14.25">
      <c r="E342" s="5"/>
      <c r="F342" s="5"/>
      <c r="G342" s="5"/>
      <c r="H342" s="5"/>
    </row>
    <row r="343" spans="5:8" ht="14.25">
      <c r="E343" s="5"/>
      <c r="F343" s="5"/>
      <c r="G343" s="5"/>
      <c r="H343" s="5"/>
    </row>
    <row r="344" spans="5:8" ht="14.25">
      <c r="E344" s="5"/>
      <c r="F344" s="5"/>
      <c r="G344" s="5"/>
      <c r="H344" s="5"/>
    </row>
    <row r="345" spans="5:8" ht="14.25">
      <c r="E345" s="5"/>
      <c r="F345" s="5"/>
      <c r="G345" s="5"/>
      <c r="H345" s="5"/>
    </row>
    <row r="346" spans="5:8" ht="14.25">
      <c r="E346" s="5"/>
      <c r="F346" s="5"/>
      <c r="G346" s="5"/>
      <c r="H346" s="5"/>
    </row>
    <row r="347" spans="5:8" ht="14.25">
      <c r="E347" s="5"/>
      <c r="F347" s="5"/>
      <c r="G347" s="5"/>
      <c r="H347" s="5"/>
    </row>
    <row r="348" spans="5:8" ht="14.25">
      <c r="E348" s="5"/>
      <c r="F348" s="5"/>
      <c r="G348" s="5"/>
      <c r="H348" s="5"/>
    </row>
    <row r="349" spans="5:8" ht="14.25">
      <c r="E349" s="5"/>
      <c r="F349" s="5"/>
      <c r="G349" s="5"/>
      <c r="H349" s="5"/>
    </row>
    <row r="350" spans="5:8" ht="14.25">
      <c r="E350" s="5"/>
      <c r="F350" s="5"/>
      <c r="G350" s="5"/>
      <c r="H350" s="5"/>
    </row>
    <row r="351" spans="5:8" ht="14.25">
      <c r="E351" s="5"/>
      <c r="F351" s="5"/>
      <c r="G351" s="5"/>
      <c r="H351" s="5"/>
    </row>
    <row r="352" spans="5:8" ht="14.25">
      <c r="E352" s="5"/>
      <c r="F352" s="5"/>
      <c r="G352" s="5"/>
      <c r="H352" s="5"/>
    </row>
    <row r="353" spans="5:8" ht="14.25">
      <c r="E353" s="5"/>
      <c r="F353" s="5"/>
      <c r="G353" s="5"/>
      <c r="H353" s="5"/>
    </row>
    <row r="354" spans="5:8" ht="14.25">
      <c r="E354" s="5"/>
      <c r="F354" s="5"/>
      <c r="G354" s="5"/>
      <c r="H354" s="5"/>
    </row>
    <row r="355" spans="5:8" ht="14.25">
      <c r="E355" s="5"/>
      <c r="F355" s="5"/>
      <c r="G355" s="5"/>
      <c r="H355" s="5"/>
    </row>
    <row r="356" spans="5:8" ht="14.25">
      <c r="E356" s="5"/>
      <c r="F356" s="5"/>
      <c r="G356" s="5"/>
      <c r="H356" s="5"/>
    </row>
    <row r="357" spans="5:8" ht="14.25">
      <c r="E357" s="5"/>
      <c r="F357" s="5"/>
      <c r="G357" s="5"/>
      <c r="H357" s="5"/>
    </row>
    <row r="358" spans="5:8" ht="14.25">
      <c r="E358" s="5"/>
      <c r="F358" s="5"/>
      <c r="G358" s="5"/>
      <c r="H358" s="5"/>
    </row>
    <row r="359" spans="5:8" ht="14.25">
      <c r="E359" s="5"/>
      <c r="F359" s="5"/>
      <c r="G359" s="5"/>
      <c r="H359" s="5"/>
    </row>
    <row r="360" spans="5:8" ht="14.25">
      <c r="E360" s="5"/>
      <c r="F360" s="5"/>
      <c r="G360" s="5"/>
      <c r="H360" s="5"/>
    </row>
    <row r="361" spans="5:8" ht="14.25">
      <c r="E361" s="5"/>
      <c r="F361" s="5"/>
      <c r="G361" s="5"/>
      <c r="H361" s="5"/>
    </row>
    <row r="362" spans="5:8" ht="14.25">
      <c r="E362" s="5"/>
      <c r="F362" s="5"/>
      <c r="G362" s="5"/>
      <c r="H362" s="5"/>
    </row>
    <row r="363" spans="5:8" ht="14.25">
      <c r="E363" s="5"/>
      <c r="F363" s="5"/>
      <c r="G363" s="5"/>
      <c r="H363" s="5"/>
    </row>
    <row r="364" spans="5:8" ht="14.25">
      <c r="E364" s="5"/>
      <c r="F364" s="5"/>
      <c r="G364" s="5"/>
      <c r="H364" s="5"/>
    </row>
    <row r="365" spans="5:8" ht="14.25">
      <c r="E365" s="5"/>
      <c r="F365" s="5"/>
      <c r="G365" s="5"/>
      <c r="H365" s="5"/>
    </row>
    <row r="366" spans="5:8" ht="14.25">
      <c r="E366" s="5"/>
      <c r="F366" s="5"/>
      <c r="G366" s="5"/>
      <c r="H366" s="5"/>
    </row>
    <row r="367" spans="5:8" ht="14.25">
      <c r="E367" s="5"/>
      <c r="F367" s="5"/>
      <c r="G367" s="5"/>
      <c r="H367" s="5"/>
    </row>
    <row r="368" spans="5:8" ht="14.25">
      <c r="E368" s="5"/>
      <c r="F368" s="5"/>
      <c r="G368" s="5"/>
      <c r="H368" s="5"/>
    </row>
    <row r="369" spans="5:8" ht="14.25">
      <c r="E369" s="5"/>
      <c r="F369" s="5"/>
      <c r="G369" s="5"/>
      <c r="H369" s="5"/>
    </row>
    <row r="370" spans="5:8" ht="14.25">
      <c r="E370" s="5"/>
      <c r="F370" s="5"/>
      <c r="G370" s="5"/>
      <c r="H370" s="5"/>
    </row>
    <row r="371" spans="5:8" ht="14.25">
      <c r="E371" s="5"/>
      <c r="F371" s="5"/>
      <c r="G371" s="5"/>
      <c r="H371" s="5"/>
    </row>
    <row r="372" spans="5:8" ht="14.25">
      <c r="E372" s="5"/>
      <c r="F372" s="5"/>
      <c r="G372" s="5"/>
      <c r="H372" s="5"/>
    </row>
    <row r="373" spans="5:8" ht="14.25">
      <c r="E373" s="5"/>
      <c r="F373" s="5"/>
      <c r="G373" s="5"/>
      <c r="H373" s="5"/>
    </row>
    <row r="374" spans="5:8" ht="14.25">
      <c r="E374" s="5"/>
      <c r="F374" s="5"/>
      <c r="G374" s="5"/>
      <c r="H374" s="5"/>
    </row>
    <row r="375" spans="5:8" ht="14.25">
      <c r="E375" s="5"/>
      <c r="F375" s="5"/>
      <c r="G375" s="5"/>
      <c r="H375" s="5"/>
    </row>
    <row r="376" spans="5:8" ht="14.25">
      <c r="E376" s="5"/>
      <c r="F376" s="5"/>
      <c r="G376" s="5"/>
      <c r="H376" s="5"/>
    </row>
    <row r="377" spans="5:8" ht="14.25">
      <c r="E377" s="5"/>
      <c r="F377" s="5"/>
      <c r="G377" s="5"/>
      <c r="H377" s="5"/>
    </row>
    <row r="378" spans="5:8" ht="14.25">
      <c r="E378" s="5"/>
      <c r="F378" s="5"/>
      <c r="G378" s="5"/>
      <c r="H378" s="5"/>
    </row>
    <row r="379" spans="5:8" ht="14.25">
      <c r="E379" s="5"/>
      <c r="F379" s="5"/>
      <c r="G379" s="5"/>
      <c r="H379" s="5"/>
    </row>
    <row r="380" spans="5:8" ht="14.25">
      <c r="E380" s="5"/>
      <c r="F380" s="5"/>
      <c r="G380" s="5"/>
      <c r="H380" s="5"/>
    </row>
    <row r="381" spans="5:8" ht="14.25">
      <c r="E381" s="5"/>
      <c r="F381" s="5"/>
      <c r="G381" s="5"/>
      <c r="H381" s="5"/>
    </row>
    <row r="382" spans="5:8" ht="14.25">
      <c r="E382" s="5"/>
      <c r="F382" s="5"/>
      <c r="G382" s="5"/>
      <c r="H382" s="5"/>
    </row>
    <row r="383" spans="5:8" ht="14.25">
      <c r="E383" s="5"/>
      <c r="F383" s="5"/>
      <c r="G383" s="5"/>
      <c r="H383" s="5"/>
    </row>
    <row r="384" spans="5:8" ht="14.25">
      <c r="E384" s="5"/>
      <c r="F384" s="5"/>
      <c r="G384" s="5"/>
      <c r="H384" s="5"/>
    </row>
    <row r="385" spans="5:8" ht="14.25">
      <c r="E385" s="5"/>
      <c r="F385" s="5"/>
      <c r="G385" s="5"/>
      <c r="H385" s="5"/>
    </row>
    <row r="386" spans="5:8" ht="14.25">
      <c r="E386" s="5"/>
      <c r="F386" s="5"/>
      <c r="G386" s="5"/>
      <c r="H386" s="5"/>
    </row>
    <row r="387" spans="5:8" ht="14.25">
      <c r="E387" s="5"/>
      <c r="F387" s="5"/>
      <c r="G387" s="5"/>
      <c r="H387" s="5"/>
    </row>
    <row r="388" spans="5:8" ht="14.25">
      <c r="E388" s="5"/>
      <c r="F388" s="5"/>
      <c r="G388" s="5"/>
      <c r="H388" s="5"/>
    </row>
    <row r="389" spans="5:8" ht="14.25">
      <c r="E389" s="5"/>
      <c r="F389" s="5"/>
      <c r="G389" s="5"/>
      <c r="H389" s="5"/>
    </row>
    <row r="390" spans="5:8" ht="14.25">
      <c r="E390" s="5"/>
      <c r="F390" s="5"/>
      <c r="G390" s="5"/>
      <c r="H390" s="5"/>
    </row>
    <row r="391" spans="5:8" ht="14.25">
      <c r="E391" s="5"/>
      <c r="F391" s="5"/>
      <c r="G391" s="5"/>
      <c r="H391" s="5"/>
    </row>
    <row r="392" spans="5:8" ht="14.25">
      <c r="E392" s="5"/>
      <c r="F392" s="5"/>
      <c r="G392" s="5"/>
      <c r="H392" s="5"/>
    </row>
    <row r="393" spans="5:8" ht="14.25">
      <c r="E393" s="5"/>
      <c r="F393" s="5"/>
      <c r="G393" s="5"/>
      <c r="H393" s="5"/>
    </row>
    <row r="394" spans="5:8" ht="14.25">
      <c r="E394" s="5"/>
      <c r="F394" s="5"/>
      <c r="G394" s="5"/>
      <c r="H394" s="5"/>
    </row>
    <row r="395" spans="5:8" ht="14.25">
      <c r="E395" s="5"/>
      <c r="F395" s="5"/>
      <c r="G395" s="5"/>
      <c r="H395" s="5"/>
    </row>
    <row r="396" spans="5:8" ht="14.25">
      <c r="E396" s="5"/>
      <c r="F396" s="5"/>
      <c r="G396" s="5"/>
      <c r="H396" s="5"/>
    </row>
    <row r="397" spans="5:8" ht="14.25">
      <c r="E397" s="5"/>
      <c r="F397" s="5"/>
      <c r="G397" s="5"/>
      <c r="H397" s="5"/>
    </row>
    <row r="398" spans="5:8" ht="14.25">
      <c r="E398" s="5"/>
      <c r="F398" s="5"/>
      <c r="G398" s="5"/>
      <c r="H398" s="5"/>
    </row>
    <row r="399" spans="5:8" ht="14.25">
      <c r="E399" s="5"/>
      <c r="F399" s="5"/>
      <c r="G399" s="5"/>
      <c r="H399" s="5"/>
    </row>
    <row r="400" spans="5:8" ht="14.25">
      <c r="E400" s="5"/>
      <c r="F400" s="5"/>
      <c r="G400" s="5"/>
      <c r="H400" s="5"/>
    </row>
    <row r="401" spans="5:8" ht="14.25">
      <c r="E401" s="5"/>
      <c r="F401" s="5"/>
      <c r="G401" s="5"/>
      <c r="H401" s="5"/>
    </row>
    <row r="402" spans="5:8" ht="14.25">
      <c r="E402" s="5"/>
      <c r="F402" s="5"/>
      <c r="G402" s="5"/>
      <c r="H402" s="5"/>
    </row>
    <row r="403" spans="5:8" ht="14.25">
      <c r="E403" s="5"/>
      <c r="F403" s="5"/>
      <c r="G403" s="5"/>
      <c r="H403" s="5"/>
    </row>
    <row r="404" spans="5:8" ht="14.25">
      <c r="E404" s="5"/>
      <c r="F404" s="5"/>
      <c r="G404" s="5"/>
      <c r="H404" s="5"/>
    </row>
    <row r="405" spans="5:8" ht="14.25">
      <c r="E405" s="5"/>
      <c r="F405" s="5"/>
      <c r="G405" s="5"/>
      <c r="H405" s="5"/>
    </row>
    <row r="406" spans="5:8" ht="14.25">
      <c r="E406" s="5"/>
      <c r="F406" s="5"/>
      <c r="G406" s="5"/>
      <c r="H406" s="5"/>
    </row>
    <row r="407" spans="5:8" ht="14.25">
      <c r="E407" s="5"/>
      <c r="F407" s="5"/>
      <c r="G407" s="5"/>
      <c r="H407" s="5"/>
    </row>
    <row r="408" spans="5:8" ht="14.25">
      <c r="E408" s="5"/>
      <c r="F408" s="5"/>
      <c r="G408" s="5"/>
      <c r="H408" s="5"/>
    </row>
    <row r="409" spans="5:8" ht="14.25">
      <c r="E409" s="5"/>
      <c r="F409" s="5"/>
      <c r="G409" s="5"/>
      <c r="H409" s="5"/>
    </row>
    <row r="410" spans="5:8" ht="14.25">
      <c r="E410" s="5"/>
      <c r="F410" s="5"/>
      <c r="G410" s="5"/>
      <c r="H410" s="5"/>
    </row>
    <row r="411" spans="5:8" ht="14.25">
      <c r="E411" s="5"/>
      <c r="F411" s="5"/>
      <c r="G411" s="5"/>
      <c r="H411" s="5"/>
    </row>
    <row r="412" spans="5:8" ht="14.25">
      <c r="E412" s="5"/>
      <c r="F412" s="5"/>
      <c r="G412" s="5"/>
      <c r="H412" s="5"/>
    </row>
    <row r="413" spans="5:8" ht="14.25">
      <c r="E413" s="5"/>
      <c r="F413" s="5"/>
      <c r="G413" s="5"/>
      <c r="H413" s="5"/>
    </row>
    <row r="414" spans="5:8" ht="14.25">
      <c r="E414" s="5"/>
      <c r="F414" s="5"/>
      <c r="G414" s="5"/>
      <c r="H414" s="5"/>
    </row>
    <row r="415" spans="5:8" ht="14.25">
      <c r="E415" s="5"/>
      <c r="F415" s="5"/>
      <c r="G415" s="5"/>
      <c r="H415" s="5"/>
    </row>
    <row r="416" spans="5:8" ht="14.25">
      <c r="E416" s="5"/>
      <c r="F416" s="5"/>
      <c r="G416" s="5"/>
      <c r="H416" s="5"/>
    </row>
    <row r="417" spans="5:8" ht="14.25">
      <c r="E417" s="5"/>
      <c r="F417" s="5"/>
      <c r="G417" s="5"/>
      <c r="H417" s="5"/>
    </row>
    <row r="418" spans="5:8" ht="14.25">
      <c r="E418" s="5"/>
      <c r="F418" s="5"/>
      <c r="G418" s="5"/>
      <c r="H418" s="5"/>
    </row>
    <row r="419" spans="5:8" ht="14.25">
      <c r="E419" s="5"/>
      <c r="F419" s="5"/>
      <c r="G419" s="5"/>
      <c r="H419" s="5"/>
    </row>
    <row r="420" spans="5:8" ht="14.25">
      <c r="E420" s="5"/>
      <c r="F420" s="5"/>
      <c r="G420" s="5"/>
      <c r="H420" s="5"/>
    </row>
    <row r="421" spans="5:8" ht="14.25">
      <c r="E421" s="5"/>
      <c r="F421" s="5"/>
      <c r="G421" s="5"/>
      <c r="H421" s="5"/>
    </row>
    <row r="422" spans="5:8" ht="14.25">
      <c r="E422" s="5"/>
      <c r="F422" s="5"/>
      <c r="G422" s="5"/>
      <c r="H422" s="5"/>
    </row>
    <row r="423" spans="5:8" ht="14.25">
      <c r="E423" s="5"/>
      <c r="F423" s="5"/>
      <c r="G423" s="5"/>
      <c r="H423" s="5"/>
    </row>
    <row r="424" spans="5:8" ht="14.25">
      <c r="E424" s="5"/>
      <c r="F424" s="5"/>
      <c r="G424" s="5"/>
      <c r="H424" s="5"/>
    </row>
    <row r="425" spans="5:8" ht="14.25">
      <c r="E425" s="5"/>
      <c r="F425" s="5"/>
      <c r="G425" s="5"/>
      <c r="H425" s="5"/>
    </row>
    <row r="426" spans="5:8" ht="14.25">
      <c r="E426" s="5"/>
      <c r="F426" s="5"/>
      <c r="G426" s="5"/>
      <c r="H426" s="5"/>
    </row>
    <row r="427" spans="5:8" ht="14.25">
      <c r="E427" s="5"/>
      <c r="F427" s="5"/>
      <c r="G427" s="5"/>
      <c r="H427" s="5"/>
    </row>
    <row r="428" spans="5:8" ht="14.25">
      <c r="E428" s="5"/>
      <c r="F428" s="5"/>
      <c r="G428" s="5"/>
      <c r="H428" s="5"/>
    </row>
    <row r="429" spans="5:8" ht="14.25">
      <c r="E429" s="5"/>
      <c r="F429" s="5"/>
      <c r="G429" s="5"/>
      <c r="H429" s="5"/>
    </row>
    <row r="430" spans="5:8" ht="14.25">
      <c r="E430" s="5"/>
      <c r="F430" s="5"/>
      <c r="G430" s="5"/>
      <c r="H430" s="5"/>
    </row>
    <row r="431" spans="5:8" ht="14.25">
      <c r="E431" s="5"/>
      <c r="F431" s="5"/>
      <c r="G431" s="5"/>
      <c r="H431" s="5"/>
    </row>
    <row r="432" spans="5:8" ht="14.25">
      <c r="E432" s="5"/>
      <c r="F432" s="5"/>
      <c r="G432" s="5"/>
      <c r="H432" s="5"/>
    </row>
    <row r="433" spans="5:8" ht="14.25">
      <c r="E433" s="5"/>
      <c r="F433" s="5"/>
      <c r="G433" s="5"/>
      <c r="H433" s="5"/>
    </row>
    <row r="434" spans="5:8" ht="14.25">
      <c r="E434" s="5"/>
      <c r="F434" s="5"/>
      <c r="G434" s="5"/>
      <c r="H434" s="5"/>
    </row>
    <row r="435" spans="5:8" ht="14.25">
      <c r="E435" s="5"/>
      <c r="F435" s="5"/>
      <c r="G435" s="5"/>
      <c r="H435" s="5"/>
    </row>
    <row r="436" spans="5:8" ht="14.25">
      <c r="E436" s="5"/>
      <c r="F436" s="5"/>
      <c r="G436" s="5"/>
      <c r="H436" s="5"/>
    </row>
    <row r="437" spans="5:8" ht="14.25">
      <c r="E437" s="5"/>
      <c r="F437" s="5"/>
      <c r="G437" s="5"/>
      <c r="H437" s="5"/>
    </row>
    <row r="438" spans="5:8" ht="14.25">
      <c r="E438" s="5"/>
      <c r="F438" s="5"/>
      <c r="G438" s="5"/>
      <c r="H438" s="5"/>
    </row>
    <row r="439" spans="5:8" ht="14.25">
      <c r="E439" s="5"/>
      <c r="F439" s="5"/>
      <c r="G439" s="5"/>
      <c r="H439" s="5"/>
    </row>
    <row r="440" spans="5:8" ht="14.25">
      <c r="E440" s="5"/>
      <c r="F440" s="5"/>
      <c r="G440" s="5"/>
      <c r="H440" s="5"/>
    </row>
    <row r="441" spans="5:8" ht="14.25">
      <c r="E441" s="5"/>
      <c r="F441" s="5"/>
      <c r="G441" s="5"/>
      <c r="H441" s="5"/>
    </row>
    <row r="442" spans="5:8" ht="14.25">
      <c r="E442" s="5"/>
      <c r="F442" s="5"/>
      <c r="G442" s="5"/>
      <c r="H442" s="5"/>
    </row>
    <row r="443" spans="5:8" ht="14.25">
      <c r="E443" s="5"/>
      <c r="F443" s="5"/>
      <c r="G443" s="5"/>
      <c r="H443" s="5"/>
    </row>
    <row r="444" spans="5:8" ht="14.25">
      <c r="E444" s="5"/>
      <c r="F444" s="5"/>
      <c r="G444" s="5"/>
      <c r="H444" s="5"/>
    </row>
    <row r="445" spans="5:8" ht="14.25">
      <c r="E445" s="5"/>
      <c r="F445" s="5"/>
      <c r="G445" s="5"/>
      <c r="H445" s="5"/>
    </row>
    <row r="446" spans="5:8" ht="14.25">
      <c r="E446" s="5"/>
      <c r="F446" s="5"/>
      <c r="G446" s="5"/>
      <c r="H446" s="5"/>
    </row>
    <row r="447" spans="5:8" ht="14.25">
      <c r="E447" s="5"/>
      <c r="F447" s="5"/>
      <c r="G447" s="5"/>
      <c r="H447" s="5"/>
    </row>
    <row r="448" spans="5:8" ht="14.25">
      <c r="E448" s="5"/>
      <c r="F448" s="5"/>
      <c r="G448" s="5"/>
      <c r="H448" s="5"/>
    </row>
    <row r="449" spans="5:8" ht="14.25">
      <c r="E449" s="5"/>
      <c r="F449" s="5"/>
      <c r="G449" s="5"/>
      <c r="H449" s="5"/>
    </row>
    <row r="450" spans="5:8" ht="14.25">
      <c r="E450" s="5"/>
      <c r="F450" s="5"/>
      <c r="G450" s="5"/>
      <c r="H450" s="5"/>
    </row>
    <row r="451" spans="5:8" ht="14.25">
      <c r="E451" s="5"/>
      <c r="F451" s="5"/>
      <c r="G451" s="5"/>
      <c r="H451" s="5"/>
    </row>
    <row r="452" spans="5:8" ht="14.25">
      <c r="E452" s="5"/>
      <c r="F452" s="5"/>
      <c r="G452" s="5"/>
      <c r="H452" s="5"/>
    </row>
    <row r="453" spans="5:8" ht="14.25">
      <c r="E453" s="5"/>
      <c r="F453" s="5"/>
      <c r="G453" s="5"/>
      <c r="H453" s="5"/>
    </row>
    <row r="454" spans="5:8" ht="14.25">
      <c r="E454" s="5"/>
      <c r="F454" s="5"/>
      <c r="G454" s="5"/>
      <c r="H454" s="5"/>
    </row>
    <row r="455" spans="5:8" ht="14.25">
      <c r="E455" s="5"/>
      <c r="F455" s="5"/>
      <c r="G455" s="5"/>
      <c r="H455" s="5"/>
    </row>
    <row r="456" spans="5:8" ht="14.25">
      <c r="E456" s="5"/>
      <c r="F456" s="5"/>
      <c r="G456" s="5"/>
      <c r="H456" s="5"/>
    </row>
    <row r="457" spans="5:8" ht="14.25">
      <c r="E457" s="5"/>
      <c r="F457" s="5"/>
      <c r="G457" s="5"/>
      <c r="H457" s="5"/>
    </row>
    <row r="458" spans="5:8" ht="14.25">
      <c r="E458" s="5"/>
      <c r="F458" s="5"/>
      <c r="G458" s="5"/>
      <c r="H458" s="5"/>
    </row>
    <row r="459" spans="5:8" ht="14.25">
      <c r="E459" s="5"/>
      <c r="F459" s="5"/>
      <c r="G459" s="5"/>
      <c r="H459" s="5"/>
    </row>
    <row r="460" spans="5:8" ht="14.25">
      <c r="E460" s="5"/>
      <c r="F460" s="5"/>
      <c r="G460" s="5"/>
      <c r="H460" s="5"/>
    </row>
    <row r="461" spans="5:8" ht="14.25">
      <c r="E461" s="5"/>
      <c r="F461" s="5"/>
      <c r="G461" s="5"/>
      <c r="H461" s="5"/>
    </row>
    <row r="462" spans="5:8" ht="14.25">
      <c r="E462" s="5"/>
      <c r="F462" s="5"/>
      <c r="G462" s="5"/>
      <c r="H462" s="5"/>
    </row>
    <row r="463" spans="5:8" ht="14.25">
      <c r="E463" s="5"/>
      <c r="F463" s="5"/>
      <c r="G463" s="5"/>
      <c r="H463" s="5"/>
    </row>
    <row r="464" spans="5:8" ht="14.25">
      <c r="E464" s="5"/>
      <c r="F464" s="5"/>
      <c r="G464" s="5"/>
      <c r="H464" s="5"/>
    </row>
    <row r="465" spans="5:8" ht="14.25">
      <c r="E465" s="5"/>
      <c r="F465" s="5"/>
      <c r="G465" s="5"/>
      <c r="H465" s="5"/>
    </row>
    <row r="466" spans="5:8" ht="14.25">
      <c r="E466" s="5"/>
      <c r="F466" s="5"/>
      <c r="G466" s="5"/>
      <c r="H466" s="5"/>
    </row>
    <row r="467" spans="5:8" ht="14.25">
      <c r="E467" s="5"/>
      <c r="F467" s="5"/>
      <c r="G467" s="5"/>
      <c r="H467" s="5"/>
    </row>
    <row r="468" spans="5:8" ht="14.25">
      <c r="E468" s="5"/>
      <c r="F468" s="5"/>
      <c r="G468" s="5"/>
      <c r="H468" s="5"/>
    </row>
    <row r="469" spans="5:8" ht="14.25">
      <c r="E469" s="5"/>
      <c r="F469" s="5"/>
      <c r="G469" s="5"/>
      <c r="H469" s="5"/>
    </row>
    <row r="470" spans="5:8" ht="14.25">
      <c r="E470" s="5"/>
      <c r="F470" s="5"/>
      <c r="G470" s="5"/>
      <c r="H470" s="5"/>
    </row>
    <row r="471" spans="5:8" ht="14.25">
      <c r="E471" s="5"/>
      <c r="F471" s="5"/>
      <c r="G471" s="5"/>
      <c r="H471" s="5"/>
    </row>
    <row r="472" spans="5:8" ht="14.25">
      <c r="E472" s="5"/>
      <c r="F472" s="5"/>
      <c r="G472" s="5"/>
      <c r="H472" s="5"/>
    </row>
    <row r="473" spans="5:8" ht="14.25">
      <c r="E473" s="5"/>
      <c r="F473" s="5"/>
      <c r="G473" s="5"/>
      <c r="H473" s="5"/>
    </row>
    <row r="474" spans="5:8" ht="14.25">
      <c r="E474" s="5"/>
      <c r="F474" s="5"/>
      <c r="G474" s="5"/>
      <c r="H474" s="5"/>
    </row>
    <row r="475" spans="5:8" ht="14.25">
      <c r="E475" s="5"/>
      <c r="F475" s="5"/>
      <c r="G475" s="5"/>
      <c r="H475" s="5"/>
    </row>
    <row r="476" spans="5:8" ht="14.25">
      <c r="E476" s="5"/>
      <c r="F476" s="5"/>
      <c r="G476" s="5"/>
      <c r="H476" s="5"/>
    </row>
    <row r="477" spans="5:8" ht="14.25">
      <c r="E477" s="5"/>
      <c r="F477" s="5"/>
      <c r="G477" s="5"/>
      <c r="H477" s="5"/>
    </row>
    <row r="478" spans="5:8" ht="14.25">
      <c r="E478" s="5"/>
      <c r="F478" s="5"/>
      <c r="G478" s="5"/>
      <c r="H478" s="5"/>
    </row>
    <row r="479" spans="5:8" ht="14.25">
      <c r="E479" s="5"/>
      <c r="F479" s="5"/>
      <c r="G479" s="5"/>
      <c r="H479" s="5"/>
    </row>
    <row r="480" spans="5:8" ht="14.25">
      <c r="E480" s="5"/>
      <c r="F480" s="5"/>
      <c r="G480" s="5"/>
      <c r="H480" s="5"/>
    </row>
    <row r="481" spans="5:8" ht="14.25">
      <c r="E481" s="5"/>
      <c r="F481" s="5"/>
      <c r="G481" s="5"/>
      <c r="H481" s="5"/>
    </row>
    <row r="482" spans="5:8" ht="14.25">
      <c r="E482" s="5"/>
      <c r="F482" s="5"/>
      <c r="G482" s="5"/>
      <c r="H482" s="5"/>
    </row>
    <row r="483" spans="5:8" ht="14.25">
      <c r="E483" s="5"/>
      <c r="F483" s="5"/>
      <c r="G483" s="5"/>
      <c r="H483" s="5"/>
    </row>
    <row r="484" spans="5:8" ht="14.25">
      <c r="E484" s="5"/>
      <c r="F484" s="5"/>
      <c r="G484" s="5"/>
      <c r="H484" s="5"/>
    </row>
    <row r="485" spans="5:8" ht="14.25">
      <c r="E485" s="5"/>
      <c r="F485" s="5"/>
      <c r="G485" s="5"/>
      <c r="H485" s="5"/>
    </row>
    <row r="486" spans="5:8" ht="14.25">
      <c r="E486" s="5"/>
      <c r="F486" s="5"/>
      <c r="G486" s="5"/>
      <c r="H486" s="5"/>
    </row>
    <row r="487" spans="5:8" ht="14.25">
      <c r="E487" s="5"/>
      <c r="F487" s="5"/>
      <c r="G487" s="5"/>
      <c r="H487" s="5"/>
    </row>
    <row r="488" spans="5:8" ht="14.25">
      <c r="E488" s="5"/>
      <c r="F488" s="5"/>
      <c r="G488" s="5"/>
      <c r="H488" s="5"/>
    </row>
    <row r="489" spans="5:8" ht="14.25">
      <c r="E489" s="5"/>
      <c r="F489" s="5"/>
      <c r="G489" s="5"/>
      <c r="H489" s="5"/>
    </row>
    <row r="490" spans="5:8" ht="14.25">
      <c r="E490" s="5"/>
      <c r="F490" s="5"/>
      <c r="G490" s="5"/>
      <c r="H490" s="5"/>
    </row>
    <row r="491" spans="5:8" ht="14.25">
      <c r="E491" s="5"/>
      <c r="F491" s="5"/>
      <c r="G491" s="5"/>
      <c r="H491" s="5"/>
    </row>
    <row r="492" spans="5:8" ht="14.25">
      <c r="E492" s="5"/>
      <c r="F492" s="5"/>
      <c r="G492" s="5"/>
      <c r="H492" s="5"/>
    </row>
    <row r="493" spans="5:8" ht="14.25">
      <c r="E493" s="5"/>
      <c r="F493" s="5"/>
      <c r="G493" s="5"/>
      <c r="H493" s="5"/>
    </row>
    <row r="494" spans="5:8" ht="14.25">
      <c r="E494" s="5"/>
      <c r="F494" s="5"/>
      <c r="G494" s="5"/>
      <c r="H494" s="5"/>
    </row>
    <row r="495" spans="5:8" ht="14.25">
      <c r="E495" s="5"/>
      <c r="F495" s="5"/>
      <c r="G495" s="5"/>
      <c r="H495" s="5"/>
    </row>
    <row r="496" spans="5:8" ht="14.25">
      <c r="E496" s="5"/>
      <c r="F496" s="5"/>
      <c r="G496" s="5"/>
      <c r="H496" s="5"/>
    </row>
    <row r="497" spans="5:8" ht="14.25">
      <c r="E497" s="5"/>
      <c r="F497" s="5"/>
      <c r="G497" s="5"/>
      <c r="H497" s="5"/>
    </row>
    <row r="498" spans="5:8" ht="14.25">
      <c r="E498" s="5"/>
      <c r="F498" s="5"/>
      <c r="G498" s="5"/>
      <c r="H498" s="5"/>
    </row>
    <row r="499" spans="5:8" ht="14.25">
      <c r="E499" s="5"/>
      <c r="F499" s="5"/>
      <c r="G499" s="5"/>
      <c r="H499" s="5"/>
    </row>
    <row r="500" spans="5:8" ht="14.25">
      <c r="E500" s="5"/>
      <c r="F500" s="5"/>
      <c r="G500" s="5"/>
      <c r="H500" s="5"/>
    </row>
    <row r="501" spans="5:8" ht="14.25">
      <c r="E501" s="5"/>
      <c r="F501" s="5"/>
      <c r="G501" s="5"/>
      <c r="H501" s="5"/>
    </row>
    <row r="502" spans="5:8" ht="14.25">
      <c r="E502" s="5"/>
      <c r="F502" s="5"/>
      <c r="G502" s="5"/>
      <c r="H502" s="5"/>
    </row>
    <row r="503" spans="5:8" ht="14.25">
      <c r="E503" s="5"/>
      <c r="F503" s="5"/>
      <c r="G503" s="5"/>
      <c r="H503" s="5"/>
    </row>
    <row r="504" spans="5:8" ht="14.25">
      <c r="E504" s="5"/>
      <c r="F504" s="5"/>
      <c r="G504" s="5"/>
      <c r="H504" s="5"/>
    </row>
    <row r="505" spans="5:8" ht="14.25">
      <c r="E505" s="5"/>
      <c r="F505" s="5"/>
      <c r="G505" s="5"/>
      <c r="H505" s="5"/>
    </row>
    <row r="506" spans="5:8" ht="14.25">
      <c r="E506" s="5"/>
      <c r="F506" s="5"/>
      <c r="G506" s="5"/>
      <c r="H506" s="5"/>
    </row>
    <row r="507" spans="5:8" ht="14.25">
      <c r="E507" s="5"/>
      <c r="F507" s="5"/>
      <c r="G507" s="5"/>
      <c r="H507" s="5"/>
    </row>
    <row r="508" spans="5:8" ht="14.25">
      <c r="E508" s="5"/>
      <c r="F508" s="5"/>
      <c r="G508" s="5"/>
      <c r="H508" s="5"/>
    </row>
    <row r="509" spans="5:8" ht="14.25">
      <c r="E509" s="5"/>
      <c r="F509" s="5"/>
      <c r="G509" s="5"/>
      <c r="H509" s="5"/>
    </row>
    <row r="510" spans="5:8" ht="14.25">
      <c r="E510" s="5"/>
      <c r="F510" s="5"/>
      <c r="G510" s="5"/>
      <c r="H510" s="5"/>
    </row>
    <row r="511" spans="5:8" ht="14.25">
      <c r="E511" s="5"/>
      <c r="F511" s="5"/>
      <c r="G511" s="5"/>
      <c r="H511" s="5"/>
    </row>
    <row r="512" spans="5:8" ht="14.25">
      <c r="E512" s="5"/>
      <c r="F512" s="5"/>
      <c r="G512" s="5"/>
      <c r="H512" s="5"/>
    </row>
    <row r="513" spans="5:8" ht="14.25">
      <c r="E513" s="5"/>
      <c r="F513" s="5"/>
      <c r="G513" s="5"/>
      <c r="H513" s="5"/>
    </row>
    <row r="514" spans="5:8" ht="14.25">
      <c r="E514" s="5"/>
      <c r="F514" s="5"/>
      <c r="G514" s="5"/>
      <c r="H514" s="5"/>
    </row>
    <row r="515" spans="5:8" ht="14.25">
      <c r="E515" s="5"/>
      <c r="F515" s="5"/>
      <c r="G515" s="5"/>
      <c r="H515" s="5"/>
    </row>
    <row r="516" spans="5:8" ht="14.25">
      <c r="E516" s="5"/>
      <c r="F516" s="5"/>
      <c r="G516" s="5"/>
      <c r="H516" s="5"/>
    </row>
    <row r="517" spans="5:8" ht="14.25">
      <c r="E517" s="5"/>
      <c r="F517" s="5"/>
      <c r="G517" s="5"/>
      <c r="H517" s="5"/>
    </row>
    <row r="518" spans="5:8" ht="14.25">
      <c r="E518" s="5"/>
      <c r="F518" s="5"/>
      <c r="G518" s="5"/>
      <c r="H518" s="5"/>
    </row>
    <row r="519" spans="5:8" ht="14.25">
      <c r="E519" s="5"/>
      <c r="F519" s="5"/>
      <c r="G519" s="5"/>
      <c r="H519" s="5"/>
    </row>
    <row r="520" spans="5:8" ht="14.25">
      <c r="E520" s="5"/>
      <c r="F520" s="5"/>
      <c r="G520" s="5"/>
      <c r="H520" s="5"/>
    </row>
    <row r="521" spans="5:8" ht="14.25">
      <c r="E521" s="5"/>
      <c r="F521" s="5"/>
      <c r="G521" s="5"/>
      <c r="H521" s="5"/>
    </row>
    <row r="522" spans="5:8" ht="14.25">
      <c r="E522" s="5"/>
      <c r="F522" s="5"/>
      <c r="G522" s="5"/>
      <c r="H522" s="5"/>
    </row>
    <row r="523" spans="5:8" ht="14.25">
      <c r="E523" s="5"/>
      <c r="F523" s="5"/>
      <c r="G523" s="5"/>
      <c r="H523" s="5"/>
    </row>
    <row r="524" spans="5:8" ht="14.25">
      <c r="E524" s="5"/>
      <c r="F524" s="5"/>
      <c r="G524" s="5"/>
      <c r="H524" s="5"/>
    </row>
    <row r="525" spans="5:8" ht="14.25">
      <c r="E525" s="5"/>
      <c r="F525" s="5"/>
      <c r="G525" s="5"/>
      <c r="H525" s="5"/>
    </row>
    <row r="526" spans="5:8" ht="14.25">
      <c r="E526" s="5"/>
      <c r="F526" s="5"/>
      <c r="G526" s="5"/>
      <c r="H526" s="5"/>
    </row>
    <row r="527" spans="5:8" ht="14.25">
      <c r="E527" s="5"/>
      <c r="F527" s="5"/>
      <c r="G527" s="5"/>
      <c r="H527" s="5"/>
    </row>
    <row r="528" spans="5:8" ht="14.25">
      <c r="E528" s="5"/>
      <c r="F528" s="5"/>
      <c r="G528" s="5"/>
      <c r="H528" s="5"/>
    </row>
    <row r="529" spans="5:8" ht="14.25">
      <c r="E529" s="5"/>
      <c r="F529" s="5"/>
      <c r="G529" s="5"/>
      <c r="H529" s="5"/>
    </row>
    <row r="530" spans="5:8" ht="14.25">
      <c r="E530" s="5"/>
      <c r="F530" s="5"/>
      <c r="G530" s="5"/>
      <c r="H530" s="5"/>
    </row>
    <row r="531" spans="5:8" ht="14.25">
      <c r="E531" s="5"/>
      <c r="F531" s="5"/>
      <c r="G531" s="5"/>
      <c r="H531" s="5"/>
    </row>
    <row r="532" spans="5:8" ht="14.25">
      <c r="E532" s="5"/>
      <c r="F532" s="5"/>
      <c r="G532" s="5"/>
      <c r="H532" s="5"/>
    </row>
    <row r="533" spans="5:8" ht="14.25">
      <c r="E533" s="5"/>
      <c r="F533" s="5"/>
      <c r="G533" s="5"/>
      <c r="H533" s="5"/>
    </row>
    <row r="534" spans="5:8" ht="14.25">
      <c r="E534" s="5"/>
      <c r="F534" s="5"/>
      <c r="G534" s="5"/>
      <c r="H534" s="5"/>
    </row>
    <row r="535" spans="5:8" ht="14.25">
      <c r="E535" s="5"/>
      <c r="F535" s="5"/>
      <c r="G535" s="5"/>
      <c r="H535" s="5"/>
    </row>
    <row r="536" spans="5:8" ht="14.25">
      <c r="E536" s="5"/>
      <c r="F536" s="5"/>
      <c r="G536" s="5"/>
      <c r="H536" s="5"/>
    </row>
    <row r="537" spans="5:8" ht="14.25">
      <c r="E537" s="5"/>
      <c r="F537" s="5"/>
      <c r="G537" s="5"/>
      <c r="H537" s="5"/>
    </row>
    <row r="538" spans="5:8" ht="14.25">
      <c r="E538" s="5"/>
      <c r="F538" s="5"/>
      <c r="G538" s="5"/>
      <c r="H538" s="5"/>
    </row>
    <row r="539" spans="5:8" ht="14.25">
      <c r="E539" s="5"/>
      <c r="F539" s="5"/>
      <c r="G539" s="5"/>
      <c r="H539" s="5"/>
    </row>
    <row r="540" spans="5:8" ht="14.25">
      <c r="E540" s="5"/>
      <c r="F540" s="5"/>
      <c r="G540" s="5"/>
      <c r="H540" s="5"/>
    </row>
    <row r="541" spans="5:8" ht="14.25">
      <c r="E541" s="5"/>
      <c r="F541" s="5"/>
      <c r="G541" s="5"/>
      <c r="H541" s="5"/>
    </row>
    <row r="542" spans="5:8" ht="14.25">
      <c r="E542" s="5"/>
      <c r="F542" s="5"/>
      <c r="G542" s="5"/>
      <c r="H542" s="5"/>
    </row>
    <row r="543" spans="5:8" ht="14.25">
      <c r="E543" s="5"/>
      <c r="F543" s="5"/>
      <c r="G543" s="5"/>
      <c r="H543" s="5"/>
    </row>
    <row r="544" spans="5:8" ht="14.25">
      <c r="E544" s="5"/>
      <c r="F544" s="5"/>
      <c r="G544" s="5"/>
      <c r="H544" s="5"/>
    </row>
    <row r="545" spans="5:8" ht="14.25">
      <c r="E545" s="5"/>
      <c r="F545" s="5"/>
      <c r="G545" s="5"/>
      <c r="H545" s="5"/>
    </row>
    <row r="546" spans="5:8" ht="14.25">
      <c r="E546" s="5"/>
      <c r="F546" s="5"/>
      <c r="G546" s="5"/>
      <c r="H546" s="5"/>
    </row>
    <row r="547" spans="5:8" ht="14.25">
      <c r="E547" s="5"/>
      <c r="F547" s="5"/>
      <c r="G547" s="5"/>
      <c r="H547" s="5"/>
    </row>
    <row r="548" spans="5:8" ht="14.25">
      <c r="E548" s="5"/>
      <c r="F548" s="5"/>
      <c r="G548" s="5"/>
      <c r="H548" s="5"/>
    </row>
    <row r="549" spans="5:8" ht="14.25">
      <c r="E549" s="5"/>
      <c r="F549" s="5"/>
      <c r="G549" s="5"/>
      <c r="H549" s="5"/>
    </row>
    <row r="550" spans="5:8" ht="14.25">
      <c r="E550" s="5"/>
      <c r="F550" s="5"/>
      <c r="G550" s="5"/>
      <c r="H550" s="5"/>
    </row>
    <row r="551" spans="5:8" ht="14.25">
      <c r="E551" s="5"/>
      <c r="F551" s="5"/>
      <c r="G551" s="5"/>
      <c r="H551" s="5"/>
    </row>
    <row r="552" spans="5:8" ht="14.25">
      <c r="E552" s="5"/>
      <c r="F552" s="5"/>
      <c r="G552" s="5"/>
      <c r="H552" s="5"/>
    </row>
    <row r="553" spans="5:8" ht="14.25">
      <c r="E553" s="5"/>
      <c r="F553" s="5"/>
      <c r="G553" s="5"/>
      <c r="H553" s="5"/>
    </row>
    <row r="554" spans="5:8" ht="14.25">
      <c r="E554" s="5"/>
      <c r="F554" s="5"/>
      <c r="G554" s="5"/>
      <c r="H554" s="5"/>
    </row>
    <row r="555" spans="5:8" ht="14.25">
      <c r="E555" s="5"/>
      <c r="F555" s="5"/>
      <c r="G555" s="5"/>
      <c r="H555" s="5"/>
    </row>
    <row r="556" spans="5:8" ht="14.25">
      <c r="E556" s="5"/>
      <c r="F556" s="5"/>
      <c r="G556" s="5"/>
      <c r="H556" s="5"/>
    </row>
    <row r="557" spans="5:8" ht="14.25">
      <c r="E557" s="5"/>
      <c r="F557" s="5"/>
      <c r="G557" s="5"/>
      <c r="H557" s="5"/>
    </row>
    <row r="558" spans="5:8" ht="14.25">
      <c r="E558" s="5"/>
      <c r="F558" s="5"/>
      <c r="G558" s="5"/>
      <c r="H558" s="5"/>
    </row>
    <row r="559" spans="5:8" ht="14.25">
      <c r="E559" s="5"/>
      <c r="F559" s="5"/>
      <c r="G559" s="5"/>
      <c r="H559" s="5"/>
    </row>
    <row r="560" spans="5:8" ht="14.25">
      <c r="E560" s="5"/>
      <c r="F560" s="5"/>
      <c r="G560" s="5"/>
      <c r="H560" s="5"/>
    </row>
    <row r="561" spans="5:8" ht="14.25">
      <c r="E561" s="5"/>
      <c r="F561" s="5"/>
      <c r="G561" s="5"/>
      <c r="H561" s="5"/>
    </row>
    <row r="562" spans="5:8" ht="14.25">
      <c r="E562" s="5"/>
      <c r="F562" s="5"/>
      <c r="G562" s="5"/>
      <c r="H562" s="5"/>
    </row>
    <row r="563" spans="5:8" ht="14.25">
      <c r="E563" s="5"/>
      <c r="F563" s="5"/>
      <c r="G563" s="5"/>
      <c r="H563" s="5"/>
    </row>
    <row r="564" spans="5:8" ht="14.25">
      <c r="E564" s="5"/>
      <c r="F564" s="5"/>
      <c r="G564" s="5"/>
      <c r="H564" s="5"/>
    </row>
    <row r="565" spans="5:8" ht="14.25">
      <c r="E565" s="5"/>
      <c r="F565" s="5"/>
      <c r="G565" s="5"/>
      <c r="H565" s="5"/>
    </row>
    <row r="566" spans="5:8" ht="14.25">
      <c r="E566" s="5"/>
      <c r="F566" s="5"/>
      <c r="G566" s="5"/>
      <c r="H566" s="5"/>
    </row>
    <row r="567" spans="5:8" ht="14.25">
      <c r="E567" s="5"/>
      <c r="F567" s="5"/>
      <c r="G567" s="5"/>
      <c r="H567" s="5"/>
    </row>
    <row r="568" spans="5:8" ht="14.25">
      <c r="E568" s="5"/>
      <c r="F568" s="5"/>
      <c r="G568" s="5"/>
      <c r="H568" s="5"/>
    </row>
    <row r="569" spans="5:8" ht="14.25">
      <c r="E569" s="5"/>
      <c r="F569" s="5"/>
      <c r="G569" s="5"/>
      <c r="H569" s="5"/>
    </row>
    <row r="570" spans="5:8" ht="14.25">
      <c r="E570" s="5"/>
      <c r="F570" s="5"/>
      <c r="G570" s="5"/>
      <c r="H570" s="5"/>
    </row>
    <row r="571" spans="5:8" ht="14.25">
      <c r="E571" s="5"/>
      <c r="F571" s="5"/>
      <c r="G571" s="5"/>
      <c r="H571" s="5"/>
    </row>
    <row r="572" spans="5:8" ht="14.25">
      <c r="E572" s="5"/>
      <c r="F572" s="5"/>
      <c r="G572" s="5"/>
      <c r="H572" s="5"/>
    </row>
    <row r="573" spans="5:8" ht="14.25">
      <c r="E573" s="5"/>
      <c r="F573" s="5"/>
      <c r="G573" s="5"/>
      <c r="H573" s="5"/>
    </row>
    <row r="574" spans="5:8" ht="14.25">
      <c r="E574" s="5"/>
      <c r="F574" s="5"/>
      <c r="G574" s="5"/>
      <c r="H574" s="5"/>
    </row>
    <row r="575" spans="5:8" ht="14.25">
      <c r="E575" s="5"/>
      <c r="F575" s="5"/>
      <c r="G575" s="5"/>
      <c r="H575" s="5"/>
    </row>
    <row r="576" spans="5:8" ht="14.25">
      <c r="E576" s="5"/>
      <c r="F576" s="5"/>
      <c r="G576" s="5"/>
      <c r="H576" s="5"/>
    </row>
    <row r="577" spans="5:8" ht="14.25">
      <c r="E577" s="5"/>
      <c r="F577" s="5"/>
      <c r="G577" s="5"/>
      <c r="H577" s="5"/>
    </row>
    <row r="578" spans="5:8" ht="14.25">
      <c r="E578" s="5"/>
      <c r="F578" s="5"/>
      <c r="G578" s="5"/>
      <c r="H578" s="5"/>
    </row>
    <row r="579" spans="5:8" ht="14.25">
      <c r="E579" s="5"/>
      <c r="F579" s="5"/>
      <c r="G579" s="5"/>
      <c r="H579" s="5"/>
    </row>
    <row r="580" spans="5:8" ht="14.25">
      <c r="E580" s="5"/>
      <c r="F580" s="5"/>
      <c r="G580" s="5"/>
      <c r="H580" s="5"/>
    </row>
    <row r="581" spans="5:8" ht="14.25">
      <c r="E581" s="5"/>
      <c r="F581" s="5"/>
      <c r="G581" s="5"/>
      <c r="H581" s="5"/>
    </row>
    <row r="582" spans="5:8" ht="14.25">
      <c r="E582" s="5"/>
      <c r="F582" s="5"/>
      <c r="G582" s="5"/>
      <c r="H582" s="5"/>
    </row>
    <row r="583" spans="5:8" ht="14.25">
      <c r="E583" s="5"/>
      <c r="F583" s="5"/>
      <c r="G583" s="5"/>
      <c r="H583" s="5"/>
    </row>
    <row r="584" spans="5:8" ht="14.25">
      <c r="E584" s="5"/>
      <c r="F584" s="5"/>
      <c r="G584" s="5"/>
      <c r="H584" s="5"/>
    </row>
    <row r="585" spans="5:8" ht="14.25">
      <c r="E585" s="5"/>
      <c r="F585" s="5"/>
      <c r="G585" s="5"/>
      <c r="H585" s="5"/>
    </row>
    <row r="586" spans="5:8" ht="14.25">
      <c r="E586" s="5"/>
      <c r="F586" s="5"/>
      <c r="G586" s="5"/>
      <c r="H586" s="5"/>
    </row>
    <row r="587" spans="5:8" ht="14.25">
      <c r="E587" s="5"/>
      <c r="F587" s="5"/>
      <c r="G587" s="5"/>
      <c r="H587" s="5"/>
    </row>
    <row r="588" spans="5:8" ht="14.25">
      <c r="E588" s="5"/>
      <c r="F588" s="5"/>
      <c r="G588" s="5"/>
      <c r="H588" s="5"/>
    </row>
    <row r="589" spans="5:8" ht="14.25">
      <c r="E589" s="5"/>
      <c r="F589" s="5"/>
      <c r="G589" s="5"/>
      <c r="H589" s="5"/>
    </row>
    <row r="590" spans="5:8" ht="14.25">
      <c r="E590" s="5"/>
      <c r="F590" s="5"/>
      <c r="G590" s="5"/>
      <c r="H590" s="5"/>
    </row>
    <row r="591" spans="5:8" ht="14.25">
      <c r="E591" s="5"/>
      <c r="F591" s="5"/>
      <c r="G591" s="5"/>
      <c r="H591" s="5"/>
    </row>
    <row r="592" spans="5:8" ht="14.25">
      <c r="E592" s="5"/>
      <c r="F592" s="5"/>
      <c r="G592" s="5"/>
      <c r="H592" s="5"/>
    </row>
    <row r="593" spans="5:8" ht="14.25">
      <c r="E593" s="5"/>
      <c r="F593" s="5"/>
      <c r="G593" s="5"/>
      <c r="H593" s="5"/>
    </row>
    <row r="594" spans="5:8" ht="14.25">
      <c r="E594" s="5"/>
      <c r="F594" s="5"/>
      <c r="G594" s="5"/>
      <c r="H594" s="5"/>
    </row>
    <row r="595" spans="5:8" ht="14.25">
      <c r="E595" s="5"/>
      <c r="F595" s="5"/>
      <c r="G595" s="5"/>
      <c r="H595" s="5"/>
    </row>
    <row r="596" spans="5:8" ht="14.25">
      <c r="E596" s="5"/>
      <c r="F596" s="5"/>
      <c r="G596" s="5"/>
      <c r="H596" s="5"/>
    </row>
    <row r="597" spans="5:8" ht="14.25">
      <c r="E597" s="5"/>
      <c r="F597" s="5"/>
      <c r="G597" s="5"/>
      <c r="H597" s="5"/>
    </row>
    <row r="598" spans="5:8" ht="14.25">
      <c r="E598" s="5"/>
      <c r="F598" s="5"/>
      <c r="G598" s="5"/>
      <c r="H598" s="5"/>
    </row>
    <row r="599" spans="5:8" ht="14.25">
      <c r="E599" s="5"/>
      <c r="F599" s="5"/>
      <c r="G599" s="5"/>
      <c r="H599" s="5"/>
    </row>
    <row r="600" spans="5:8" ht="14.25">
      <c r="E600" s="5"/>
      <c r="F600" s="5"/>
      <c r="G600" s="5"/>
      <c r="H600" s="5"/>
    </row>
    <row r="601" spans="5:8" ht="14.25">
      <c r="E601" s="5"/>
      <c r="F601" s="5"/>
      <c r="G601" s="5"/>
      <c r="H601" s="5"/>
    </row>
    <row r="602" spans="5:8" ht="14.25">
      <c r="E602" s="5"/>
      <c r="F602" s="5"/>
      <c r="G602" s="5"/>
      <c r="H602" s="5"/>
    </row>
    <row r="603" spans="5:8" ht="14.25">
      <c r="E603" s="5"/>
      <c r="F603" s="5"/>
      <c r="G603" s="5"/>
      <c r="H603" s="5"/>
    </row>
    <row r="604" spans="5:8" ht="14.25">
      <c r="E604" s="5"/>
      <c r="F604" s="5"/>
      <c r="G604" s="5"/>
      <c r="H604" s="5"/>
    </row>
    <row r="605" spans="5:8" ht="14.25">
      <c r="E605" s="5"/>
      <c r="F605" s="5"/>
      <c r="G605" s="5"/>
      <c r="H605" s="5"/>
    </row>
    <row r="606" spans="5:8" ht="14.25">
      <c r="E606" s="5"/>
      <c r="F606" s="5"/>
      <c r="G606" s="5"/>
      <c r="H606" s="5"/>
    </row>
    <row r="607" spans="5:8" ht="14.25">
      <c r="E607" s="5"/>
      <c r="F607" s="5"/>
      <c r="G607" s="5"/>
      <c r="H607" s="5"/>
    </row>
    <row r="608" spans="5:8" ht="14.25">
      <c r="E608" s="5"/>
      <c r="F608" s="5"/>
      <c r="G608" s="5"/>
      <c r="H608" s="5"/>
    </row>
    <row r="609" spans="5:8" ht="14.25">
      <c r="E609" s="5"/>
      <c r="F609" s="5"/>
      <c r="G609" s="5"/>
      <c r="H609" s="5"/>
    </row>
    <row r="610" spans="5:8" ht="14.25">
      <c r="E610" s="5"/>
      <c r="F610" s="5"/>
      <c r="G610" s="5"/>
      <c r="H610" s="5"/>
    </row>
    <row r="611" spans="5:8" ht="14.25">
      <c r="E611" s="5"/>
      <c r="F611" s="5"/>
      <c r="G611" s="5"/>
      <c r="H611" s="5"/>
    </row>
    <row r="612" spans="5:8" ht="14.25">
      <c r="E612" s="5"/>
      <c r="F612" s="5"/>
      <c r="G612" s="5"/>
      <c r="H612" s="5"/>
    </row>
    <row r="613" spans="5:8" ht="14.25">
      <c r="E613" s="5"/>
      <c r="F613" s="5"/>
      <c r="G613" s="5"/>
      <c r="H613" s="5"/>
    </row>
    <row r="614" spans="5:8" ht="14.25">
      <c r="E614" s="5"/>
      <c r="F614" s="5"/>
      <c r="G614" s="5"/>
      <c r="H614" s="5"/>
    </row>
    <row r="615" spans="5:8" ht="14.25">
      <c r="E615" s="5"/>
      <c r="F615" s="5"/>
      <c r="G615" s="5"/>
      <c r="H615" s="5"/>
    </row>
    <row r="616" spans="5:8" ht="14.25">
      <c r="E616" s="5"/>
      <c r="F616" s="5"/>
      <c r="G616" s="5"/>
      <c r="H616" s="5"/>
    </row>
    <row r="617" spans="5:8" ht="14.25">
      <c r="E617" s="5"/>
      <c r="F617" s="5"/>
      <c r="G617" s="5"/>
      <c r="H617" s="5"/>
    </row>
    <row r="618" spans="5:8" ht="14.25">
      <c r="E618" s="5"/>
      <c r="F618" s="5"/>
      <c r="G618" s="5"/>
      <c r="H618" s="5"/>
    </row>
    <row r="619" spans="5:8" ht="14.25">
      <c r="E619" s="5"/>
      <c r="F619" s="5"/>
      <c r="G619" s="5"/>
      <c r="H619" s="5"/>
    </row>
    <row r="620" spans="5:8" ht="14.25">
      <c r="E620" s="5"/>
      <c r="F620" s="5"/>
      <c r="G620" s="5"/>
      <c r="H620" s="5"/>
    </row>
    <row r="621" spans="5:8" ht="14.25">
      <c r="E621" s="5"/>
      <c r="F621" s="5"/>
      <c r="G621" s="5"/>
      <c r="H621" s="5"/>
    </row>
    <row r="622" spans="5:8" ht="14.25">
      <c r="E622" s="5"/>
      <c r="F622" s="5"/>
      <c r="G622" s="5"/>
      <c r="H622" s="5"/>
    </row>
    <row r="623" spans="5:8" ht="14.25">
      <c r="E623" s="5"/>
      <c r="F623" s="5"/>
      <c r="G623" s="5"/>
      <c r="H623" s="5"/>
    </row>
    <row r="624" spans="5:8" ht="14.25">
      <c r="E624" s="5"/>
      <c r="F624" s="5"/>
      <c r="G624" s="5"/>
      <c r="H624" s="5"/>
    </row>
    <row r="625" spans="5:8" ht="14.25">
      <c r="E625" s="5"/>
      <c r="F625" s="5"/>
      <c r="G625" s="5"/>
      <c r="H625" s="5"/>
    </row>
    <row r="626" spans="5:8" ht="14.25">
      <c r="E626" s="5"/>
      <c r="F626" s="5"/>
      <c r="G626" s="5"/>
      <c r="H626" s="5"/>
    </row>
    <row r="627" spans="5:8" ht="14.25">
      <c r="E627" s="5"/>
      <c r="F627" s="5"/>
      <c r="G627" s="5"/>
      <c r="H627" s="5"/>
    </row>
    <row r="628" spans="5:8" ht="14.25">
      <c r="E628" s="5"/>
      <c r="F628" s="5"/>
      <c r="G628" s="5"/>
      <c r="H628" s="5"/>
    </row>
    <row r="629" spans="5:8" ht="14.25">
      <c r="E629" s="5"/>
      <c r="F629" s="5"/>
      <c r="G629" s="5"/>
      <c r="H629" s="5"/>
    </row>
    <row r="630" spans="5:8" ht="14.25">
      <c r="E630" s="5"/>
      <c r="F630" s="5"/>
      <c r="G630" s="5"/>
      <c r="H630" s="5"/>
    </row>
    <row r="631" spans="5:8" ht="14.25">
      <c r="E631" s="5"/>
      <c r="F631" s="5"/>
      <c r="G631" s="5"/>
      <c r="H631" s="5"/>
    </row>
    <row r="632" spans="5:8" ht="14.25">
      <c r="E632" s="5"/>
      <c r="F632" s="5"/>
      <c r="G632" s="5"/>
      <c r="H632" s="5"/>
    </row>
    <row r="633" spans="5:8" ht="14.25">
      <c r="E633" s="5"/>
      <c r="F633" s="5"/>
      <c r="G633" s="5"/>
      <c r="H633" s="5"/>
    </row>
    <row r="634" spans="5:8" ht="14.25">
      <c r="E634" s="5"/>
      <c r="F634" s="5"/>
      <c r="G634" s="5"/>
      <c r="H634" s="5"/>
    </row>
    <row r="635" spans="5:8" ht="14.25">
      <c r="E635" s="5"/>
      <c r="F635" s="5"/>
      <c r="G635" s="5"/>
      <c r="H635" s="5"/>
    </row>
    <row r="636" spans="5:8" ht="14.25">
      <c r="E636" s="5"/>
      <c r="F636" s="5"/>
      <c r="G636" s="5"/>
      <c r="H636" s="5"/>
    </row>
    <row r="637" spans="5:8" ht="14.25">
      <c r="E637" s="5"/>
      <c r="F637" s="5"/>
      <c r="G637" s="5"/>
      <c r="H637" s="5"/>
    </row>
    <row r="638" spans="5:8" ht="14.25">
      <c r="E638" s="5"/>
      <c r="F638" s="5"/>
      <c r="G638" s="5"/>
      <c r="H638" s="5"/>
    </row>
    <row r="639" spans="5:8" ht="14.25">
      <c r="E639" s="5"/>
      <c r="F639" s="5"/>
      <c r="G639" s="5"/>
      <c r="H639" s="5"/>
    </row>
    <row r="640" spans="5:8" ht="14.25">
      <c r="E640" s="5"/>
      <c r="F640" s="5"/>
      <c r="G640" s="5"/>
      <c r="H640" s="5"/>
    </row>
    <row r="641" spans="5:8" ht="14.25">
      <c r="E641" s="5"/>
      <c r="F641" s="5"/>
      <c r="G641" s="5"/>
      <c r="H641" s="5"/>
    </row>
    <row r="642" spans="5:8" ht="14.25">
      <c r="E642" s="5"/>
      <c r="F642" s="5"/>
      <c r="G642" s="5"/>
      <c r="H642" s="5"/>
    </row>
    <row r="643" spans="5:8" ht="14.25">
      <c r="E643" s="5"/>
      <c r="F643" s="5"/>
      <c r="G643" s="5"/>
      <c r="H643" s="5"/>
    </row>
    <row r="644" spans="5:8" ht="14.25">
      <c r="E644" s="5"/>
      <c r="F644" s="5"/>
      <c r="G644" s="5"/>
      <c r="H644" s="5"/>
    </row>
    <row r="645" spans="5:8" ht="14.25">
      <c r="E645" s="5"/>
      <c r="F645" s="5"/>
      <c r="G645" s="5"/>
      <c r="H645" s="5"/>
    </row>
    <row r="646" spans="5:8" ht="14.25">
      <c r="E646" s="5"/>
      <c r="F646" s="5"/>
      <c r="G646" s="5"/>
      <c r="H646" s="5"/>
    </row>
    <row r="647" spans="5:8" ht="14.25">
      <c r="E647" s="5"/>
      <c r="F647" s="5"/>
      <c r="G647" s="5"/>
      <c r="H647" s="5"/>
    </row>
    <row r="648" spans="5:8" ht="14.25">
      <c r="E648" s="5"/>
      <c r="F648" s="5"/>
      <c r="G648" s="5"/>
      <c r="H648" s="5"/>
    </row>
    <row r="649" spans="5:8" ht="14.25">
      <c r="E649" s="5"/>
      <c r="F649" s="5"/>
      <c r="G649" s="5"/>
      <c r="H649" s="5"/>
    </row>
    <row r="650" spans="5:8" ht="14.25">
      <c r="E650" s="5"/>
      <c r="F650" s="5"/>
      <c r="G650" s="5"/>
      <c r="H650" s="5"/>
    </row>
    <row r="651" spans="5:8" ht="14.25">
      <c r="E651" s="5"/>
      <c r="F651" s="5"/>
      <c r="G651" s="5"/>
      <c r="H651" s="5"/>
    </row>
    <row r="652" spans="5:8" ht="14.25">
      <c r="E652" s="5"/>
      <c r="F652" s="5"/>
      <c r="G652" s="5"/>
      <c r="H652" s="5"/>
    </row>
    <row r="653" spans="5:8" ht="14.25">
      <c r="E653" s="5"/>
      <c r="F653" s="5"/>
      <c r="G653" s="5"/>
      <c r="H653" s="5"/>
    </row>
    <row r="654" spans="5:8" ht="14.25">
      <c r="E654" s="5"/>
      <c r="F654" s="5"/>
      <c r="G654" s="5"/>
      <c r="H654" s="5"/>
    </row>
    <row r="655" spans="5:8" ht="14.25">
      <c r="E655" s="5"/>
      <c r="F655" s="5"/>
      <c r="G655" s="5"/>
      <c r="H655" s="5"/>
    </row>
    <row r="656" spans="5:8" ht="14.25">
      <c r="E656" s="5"/>
      <c r="F656" s="5"/>
      <c r="G656" s="5"/>
      <c r="H656" s="5"/>
    </row>
    <row r="657" spans="5:8" ht="14.25">
      <c r="E657" s="5"/>
      <c r="F657" s="5"/>
      <c r="G657" s="5"/>
      <c r="H657" s="5"/>
    </row>
    <row r="658" spans="5:8" ht="14.25">
      <c r="E658" s="5"/>
      <c r="F658" s="5"/>
      <c r="G658" s="5"/>
      <c r="H658" s="5"/>
    </row>
    <row r="659" spans="5:8" ht="14.25">
      <c r="E659" s="5"/>
      <c r="F659" s="5"/>
      <c r="G659" s="5"/>
      <c r="H659" s="5"/>
    </row>
    <row r="660" spans="5:8" ht="14.25">
      <c r="E660" s="5"/>
      <c r="F660" s="5"/>
      <c r="G660" s="5"/>
      <c r="H660" s="5"/>
    </row>
    <row r="661" spans="5:8" ht="14.25">
      <c r="E661" s="5"/>
      <c r="F661" s="5"/>
      <c r="G661" s="5"/>
      <c r="H661" s="5"/>
    </row>
    <row r="662" spans="5:8" ht="14.25">
      <c r="E662" s="5"/>
      <c r="F662" s="5"/>
      <c r="G662" s="5"/>
      <c r="H662" s="5"/>
    </row>
    <row r="663" spans="5:8" ht="14.25">
      <c r="E663" s="5"/>
      <c r="F663" s="5"/>
      <c r="G663" s="5"/>
      <c r="H663" s="5"/>
    </row>
    <row r="664" spans="5:8" ht="14.25">
      <c r="E664" s="5"/>
      <c r="F664" s="5"/>
      <c r="G664" s="5"/>
      <c r="H664" s="5"/>
    </row>
    <row r="665" spans="5:8" ht="14.25">
      <c r="E665" s="5"/>
      <c r="F665" s="5"/>
      <c r="G665" s="5"/>
      <c r="H665" s="5"/>
    </row>
    <row r="666" spans="5:8" ht="14.25">
      <c r="E666" s="5"/>
      <c r="F666" s="5"/>
      <c r="G666" s="5"/>
      <c r="H666" s="5"/>
    </row>
    <row r="667" spans="5:8" ht="14.25">
      <c r="E667" s="5"/>
      <c r="F667" s="5"/>
      <c r="G667" s="5"/>
      <c r="H667" s="5"/>
    </row>
    <row r="668" spans="5:8" ht="14.25">
      <c r="E668" s="5"/>
      <c r="F668" s="5"/>
      <c r="G668" s="5"/>
      <c r="H668" s="5"/>
    </row>
    <row r="669" spans="5:8" ht="14.25">
      <c r="E669" s="5"/>
      <c r="F669" s="5"/>
      <c r="G669" s="5"/>
      <c r="H669" s="5"/>
    </row>
    <row r="670" spans="5:8" ht="14.25">
      <c r="E670" s="5"/>
      <c r="F670" s="5"/>
      <c r="G670" s="5"/>
      <c r="H670" s="5"/>
    </row>
    <row r="671" spans="5:8" ht="14.25">
      <c r="E671" s="5"/>
      <c r="F671" s="5"/>
      <c r="G671" s="5"/>
      <c r="H671" s="5"/>
    </row>
    <row r="672" spans="5:8" ht="14.25">
      <c r="E672" s="5"/>
      <c r="F672" s="5"/>
      <c r="G672" s="5"/>
      <c r="H672" s="5"/>
    </row>
    <row r="673" spans="5:8" ht="14.25">
      <c r="E673" s="5"/>
      <c r="F673" s="5"/>
      <c r="G673" s="5"/>
      <c r="H673" s="5"/>
    </row>
    <row r="674" spans="5:8" ht="14.25">
      <c r="E674" s="5"/>
      <c r="F674" s="5"/>
      <c r="G674" s="5"/>
      <c r="H674" s="5"/>
    </row>
    <row r="675" spans="5:8" ht="14.25">
      <c r="E675" s="5"/>
      <c r="F675" s="5"/>
      <c r="G675" s="5"/>
      <c r="H675" s="5"/>
    </row>
    <row r="676" spans="5:8" ht="14.25">
      <c r="E676" s="5"/>
      <c r="F676" s="5"/>
      <c r="G676" s="5"/>
      <c r="H676" s="5"/>
    </row>
    <row r="677" spans="5:8" ht="14.25">
      <c r="E677" s="5"/>
      <c r="F677" s="5"/>
      <c r="G677" s="5"/>
      <c r="H677" s="5"/>
    </row>
    <row r="678" spans="5:8" ht="14.25">
      <c r="E678" s="5"/>
      <c r="F678" s="5"/>
      <c r="G678" s="5"/>
      <c r="H678" s="5"/>
    </row>
    <row r="679" spans="5:8" ht="14.25">
      <c r="E679" s="5"/>
      <c r="F679" s="5"/>
      <c r="G679" s="5"/>
      <c r="H679" s="5"/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R220"/>
  <sheetViews>
    <sheetView tabSelected="1" workbookViewId="0" topLeftCell="A1">
      <selection activeCell="B26" sqref="B26"/>
    </sheetView>
  </sheetViews>
  <sheetFormatPr defaultColWidth="11.421875" defaultRowHeight="12.75"/>
  <cols>
    <col min="1" max="1" width="8.57421875" style="86" customWidth="1"/>
    <col min="2" max="2" width="40.140625" style="86" customWidth="1"/>
    <col min="3" max="3" width="18.57421875" style="85" bestFit="1" customWidth="1"/>
    <col min="4" max="4" width="15.7109375" style="85" customWidth="1"/>
    <col min="5" max="7" width="14.28125" style="85" bestFit="1" customWidth="1"/>
    <col min="8" max="10" width="11.57421875" style="85" bestFit="1" customWidth="1"/>
    <col min="11" max="12" width="12.8515625" style="85" bestFit="1" customWidth="1"/>
    <col min="13" max="13" width="11.57421875" style="85" bestFit="1" customWidth="1"/>
    <col min="14" max="16384" width="11.421875" style="86" customWidth="1"/>
  </cols>
  <sheetData>
    <row r="2" spans="1:2" ht="15.75">
      <c r="A2" s="84"/>
      <c r="B2" s="84" t="s">
        <v>257</v>
      </c>
    </row>
    <row r="3" spans="3:7" ht="15.75">
      <c r="C3" s="87" t="s">
        <v>54</v>
      </c>
      <c r="D3" s="87"/>
      <c r="F3" s="87" t="s">
        <v>54</v>
      </c>
      <c r="G3" s="87"/>
    </row>
    <row r="4" spans="3:7" ht="15.75">
      <c r="C4" s="87" t="s">
        <v>231</v>
      </c>
      <c r="D4" s="87"/>
      <c r="F4" s="87" t="s">
        <v>68</v>
      </c>
      <c r="G4" s="87"/>
    </row>
    <row r="5" spans="2:7" ht="15.75">
      <c r="B5" s="88" t="s">
        <v>4</v>
      </c>
      <c r="C5" s="89" t="s">
        <v>5</v>
      </c>
      <c r="D5" s="89"/>
      <c r="E5" s="85" t="s">
        <v>59</v>
      </c>
      <c r="F5" s="89" t="s">
        <v>5</v>
      </c>
      <c r="G5" s="89"/>
    </row>
    <row r="6" spans="2:3" ht="15">
      <c r="B6" s="90"/>
      <c r="C6" s="91"/>
    </row>
    <row r="7" spans="2:7" ht="15">
      <c r="B7" s="90"/>
      <c r="C7" s="91"/>
      <c r="F7" s="113"/>
      <c r="G7" s="113"/>
    </row>
    <row r="8" spans="2:7" ht="15.75">
      <c r="B8" s="90"/>
      <c r="C8" s="89" t="s">
        <v>64</v>
      </c>
      <c r="D8" s="87" t="s">
        <v>65</v>
      </c>
      <c r="E8" s="87" t="s">
        <v>59</v>
      </c>
      <c r="F8" s="89" t="s">
        <v>64</v>
      </c>
      <c r="G8" s="87" t="s">
        <v>65</v>
      </c>
    </row>
    <row r="9" spans="2:7" ht="15">
      <c r="B9" s="90" t="s">
        <v>7</v>
      </c>
      <c r="D9" s="91">
        <v>360000</v>
      </c>
      <c r="E9" s="85">
        <v>0.11</v>
      </c>
      <c r="F9" s="85">
        <f>+E9*C9</f>
        <v>0</v>
      </c>
      <c r="G9" s="85">
        <f>+E9*D9</f>
        <v>39600</v>
      </c>
    </row>
    <row r="10" spans="2:7" ht="15">
      <c r="B10" s="90" t="s">
        <v>8</v>
      </c>
      <c r="C10" s="91"/>
      <c r="D10" s="91">
        <v>126720</v>
      </c>
      <c r="E10" s="85">
        <v>0.11</v>
      </c>
      <c r="F10" s="85">
        <f aca="true" t="shared" si="0" ref="F10:F27">+E10*C10</f>
        <v>0</v>
      </c>
      <c r="G10" s="85">
        <f aca="true" t="shared" si="1" ref="G10:G27">+E10*D10</f>
        <v>13939.2</v>
      </c>
    </row>
    <row r="11" spans="2:7" ht="15">
      <c r="B11" s="90" t="s">
        <v>9</v>
      </c>
      <c r="C11" s="91">
        <v>687962.4</v>
      </c>
      <c r="E11" s="85">
        <v>0.11</v>
      </c>
      <c r="F11" s="85">
        <f t="shared" si="0"/>
        <v>75675.864</v>
      </c>
      <c r="G11" s="85">
        <f t="shared" si="1"/>
        <v>0</v>
      </c>
    </row>
    <row r="12" spans="2:7" ht="15">
      <c r="B12" s="90" t="s">
        <v>10</v>
      </c>
      <c r="D12" s="91">
        <v>657600</v>
      </c>
      <c r="E12" s="85">
        <v>0.11</v>
      </c>
      <c r="F12" s="85">
        <f t="shared" si="0"/>
        <v>0</v>
      </c>
      <c r="G12" s="85">
        <f t="shared" si="1"/>
        <v>72336</v>
      </c>
    </row>
    <row r="13" spans="2:7" ht="15">
      <c r="B13" s="90" t="s">
        <v>11</v>
      </c>
      <c r="D13" s="91">
        <v>594000</v>
      </c>
      <c r="E13" s="85">
        <v>0.16</v>
      </c>
      <c r="F13" s="85">
        <f t="shared" si="0"/>
        <v>0</v>
      </c>
      <c r="G13" s="85">
        <f t="shared" si="1"/>
        <v>95040</v>
      </c>
    </row>
    <row r="14" spans="2:7" ht="15">
      <c r="B14" s="90" t="s">
        <v>12</v>
      </c>
      <c r="C14" s="91">
        <v>544500</v>
      </c>
      <c r="E14" s="85">
        <v>0.115</v>
      </c>
      <c r="F14" s="85">
        <f t="shared" si="0"/>
        <v>62617.5</v>
      </c>
      <c r="G14" s="85">
        <f t="shared" si="1"/>
        <v>0</v>
      </c>
    </row>
    <row r="15" spans="2:7" ht="15">
      <c r="B15" s="90" t="s">
        <v>13</v>
      </c>
      <c r="D15" s="91">
        <v>32668.8</v>
      </c>
      <c r="E15" s="85">
        <v>0.11</v>
      </c>
      <c r="F15" s="85">
        <f t="shared" si="0"/>
        <v>0</v>
      </c>
      <c r="G15" s="85">
        <f t="shared" si="1"/>
        <v>3593.5679999999998</v>
      </c>
    </row>
    <row r="16" spans="2:7" ht="15">
      <c r="B16" s="90" t="s">
        <v>14</v>
      </c>
      <c r="D16" s="91">
        <v>538200</v>
      </c>
      <c r="E16" s="85">
        <v>0.12</v>
      </c>
      <c r="F16" s="85">
        <f t="shared" si="0"/>
        <v>0</v>
      </c>
      <c r="G16" s="85">
        <f t="shared" si="1"/>
        <v>64584</v>
      </c>
    </row>
    <row r="17" spans="2:7" ht="15">
      <c r="B17" s="90" t="s">
        <v>15</v>
      </c>
      <c r="C17" s="91">
        <v>355608</v>
      </c>
      <c r="E17" s="85">
        <v>0.115</v>
      </c>
      <c r="F17" s="85">
        <f t="shared" si="0"/>
        <v>40894.92</v>
      </c>
      <c r="G17" s="85">
        <f t="shared" si="1"/>
        <v>0</v>
      </c>
    </row>
    <row r="18" spans="2:7" ht="15">
      <c r="B18" s="90" t="s">
        <v>16</v>
      </c>
      <c r="C18" s="91">
        <v>131868</v>
      </c>
      <c r="E18" s="85">
        <v>0.12</v>
      </c>
      <c r="F18" s="85">
        <f t="shared" si="0"/>
        <v>15824.16</v>
      </c>
      <c r="G18" s="85">
        <f t="shared" si="1"/>
        <v>0</v>
      </c>
    </row>
    <row r="19" spans="2:6" ht="15">
      <c r="B19" s="90" t="s">
        <v>18</v>
      </c>
      <c r="C19" s="91">
        <v>486000</v>
      </c>
      <c r="E19" s="85" t="s">
        <v>232</v>
      </c>
      <c r="F19" s="85">
        <f>+E49</f>
        <v>60660</v>
      </c>
    </row>
    <row r="20" spans="2:7" ht="15">
      <c r="B20" s="90" t="s">
        <v>19</v>
      </c>
      <c r="D20" s="91">
        <v>65760</v>
      </c>
      <c r="E20" s="85">
        <v>0.11</v>
      </c>
      <c r="F20" s="85">
        <f t="shared" si="0"/>
        <v>0</v>
      </c>
      <c r="G20" s="85">
        <f t="shared" si="1"/>
        <v>7233.6</v>
      </c>
    </row>
    <row r="21" spans="2:7" ht="15">
      <c r="B21" s="90" t="s">
        <v>20</v>
      </c>
      <c r="D21" s="91">
        <v>1866480</v>
      </c>
      <c r="E21" s="85">
        <v>0.115</v>
      </c>
      <c r="F21" s="85">
        <f t="shared" si="0"/>
        <v>0</v>
      </c>
      <c r="G21" s="85">
        <f t="shared" si="1"/>
        <v>214645.2</v>
      </c>
    </row>
    <row r="22" spans="1:7" ht="15.75">
      <c r="A22" s="84"/>
      <c r="B22" s="90" t="s">
        <v>6</v>
      </c>
      <c r="C22" s="91"/>
      <c r="F22" s="85">
        <f t="shared" si="0"/>
        <v>0</v>
      </c>
      <c r="G22" s="85">
        <f t="shared" si="1"/>
        <v>0</v>
      </c>
    </row>
    <row r="23" spans="2:7" ht="15">
      <c r="B23" s="90" t="s">
        <v>21</v>
      </c>
      <c r="C23" s="91">
        <v>921600</v>
      </c>
      <c r="E23" s="85">
        <v>0.11</v>
      </c>
      <c r="F23" s="85">
        <f t="shared" si="0"/>
        <v>101376</v>
      </c>
      <c r="G23" s="85">
        <f t="shared" si="1"/>
        <v>0</v>
      </c>
    </row>
    <row r="24" spans="2:7" ht="15">
      <c r="B24" s="90" t="s">
        <v>23</v>
      </c>
      <c r="C24" s="91">
        <v>78000</v>
      </c>
      <c r="D24" s="93"/>
      <c r="E24" s="85">
        <v>0.11</v>
      </c>
      <c r="F24" s="85">
        <f t="shared" si="0"/>
        <v>8580</v>
      </c>
      <c r="G24" s="85">
        <f t="shared" si="1"/>
        <v>0</v>
      </c>
    </row>
    <row r="25" spans="2:7" ht="15">
      <c r="B25" s="90" t="s">
        <v>24</v>
      </c>
      <c r="C25" s="91">
        <v>109590</v>
      </c>
      <c r="D25" s="93"/>
      <c r="E25" s="85">
        <v>0.11</v>
      </c>
      <c r="F25" s="85">
        <f t="shared" si="0"/>
        <v>12054.9</v>
      </c>
      <c r="G25" s="85">
        <f t="shared" si="1"/>
        <v>0</v>
      </c>
    </row>
    <row r="26" spans="2:7" ht="15">
      <c r="B26" s="90" t="s">
        <v>25</v>
      </c>
      <c r="C26" s="91">
        <v>955100.4</v>
      </c>
      <c r="D26" s="93"/>
      <c r="E26" s="85">
        <v>0.11</v>
      </c>
      <c r="F26" s="85">
        <f t="shared" si="0"/>
        <v>105061.04400000001</v>
      </c>
      <c r="G26" s="85">
        <f t="shared" si="1"/>
        <v>0</v>
      </c>
    </row>
    <row r="27" spans="2:7" ht="15">
      <c r="B27" s="90" t="s">
        <v>26</v>
      </c>
      <c r="D27" s="91">
        <v>28800</v>
      </c>
      <c r="E27" s="85">
        <v>0.11</v>
      </c>
      <c r="F27" s="85">
        <f t="shared" si="0"/>
        <v>0</v>
      </c>
      <c r="G27" s="85">
        <f t="shared" si="1"/>
        <v>3168</v>
      </c>
    </row>
    <row r="28" spans="2:13" s="84" customFormat="1" ht="15.75">
      <c r="B28" s="94" t="s">
        <v>66</v>
      </c>
      <c r="C28" s="95"/>
      <c r="D28" s="96"/>
      <c r="E28" s="95"/>
      <c r="F28" s="95">
        <v>31395.18</v>
      </c>
      <c r="G28" s="95"/>
      <c r="H28" s="95"/>
      <c r="I28" s="95"/>
      <c r="J28" s="95"/>
      <c r="K28" s="95"/>
      <c r="L28" s="95"/>
      <c r="M28" s="95"/>
    </row>
    <row r="29" spans="2:7" ht="15">
      <c r="B29" s="90"/>
      <c r="C29" s="91">
        <f>SUM(C8:C27)</f>
        <v>4270228.8</v>
      </c>
      <c r="D29" s="91">
        <f>SUM(D8:D27)</f>
        <v>4270228.8</v>
      </c>
      <c r="F29" s="91">
        <f>SUM(F8:F28)</f>
        <v>514139.568</v>
      </c>
      <c r="G29" s="91">
        <f>SUM(G8:G28)</f>
        <v>514139.568</v>
      </c>
    </row>
    <row r="30" spans="3:7" ht="15">
      <c r="C30" s="91">
        <f>+C29-D29</f>
        <v>0</v>
      </c>
      <c r="F30" s="91">
        <f>+F29-G29</f>
        <v>0</v>
      </c>
      <c r="G30" s="91"/>
    </row>
    <row r="31" spans="2:7" ht="15">
      <c r="B31" s="90"/>
      <c r="C31" s="91"/>
      <c r="F31" s="91"/>
      <c r="G31" s="91"/>
    </row>
    <row r="32" spans="2:6" ht="15.75">
      <c r="B32" s="98" t="s">
        <v>28</v>
      </c>
      <c r="C32" s="89"/>
      <c r="D32" s="91"/>
      <c r="E32" s="91"/>
      <c r="F32" s="89" t="s">
        <v>27</v>
      </c>
    </row>
    <row r="33" spans="2:6" ht="15.75">
      <c r="B33" s="90"/>
      <c r="C33" s="89"/>
      <c r="D33" s="91"/>
      <c r="E33" s="91"/>
      <c r="F33" s="89" t="s">
        <v>68</v>
      </c>
    </row>
    <row r="34" spans="2:6" ht="15">
      <c r="B34" s="90" t="s">
        <v>211</v>
      </c>
      <c r="C34" s="99"/>
      <c r="D34" s="91"/>
      <c r="E34" s="91"/>
      <c r="F34" s="99"/>
    </row>
    <row r="35" spans="2:6" ht="15">
      <c r="B35" s="90" t="s">
        <v>177</v>
      </c>
      <c r="C35" s="99"/>
      <c r="D35" s="91"/>
      <c r="E35" s="91"/>
      <c r="F35" s="99">
        <v>0.16</v>
      </c>
    </row>
    <row r="36" spans="2:6" ht="15">
      <c r="B36" s="90" t="s">
        <v>212</v>
      </c>
      <c r="C36" s="99"/>
      <c r="D36" s="91"/>
      <c r="E36" s="91"/>
      <c r="F36" s="99">
        <v>0.15</v>
      </c>
    </row>
    <row r="37" spans="2:6" ht="15">
      <c r="B37" s="90" t="s">
        <v>213</v>
      </c>
      <c r="C37" s="99"/>
      <c r="D37" s="91"/>
      <c r="E37" s="91"/>
      <c r="F37" s="99">
        <v>0.13</v>
      </c>
    </row>
    <row r="38" spans="2:6" ht="15">
      <c r="B38" s="90" t="s">
        <v>214</v>
      </c>
      <c r="C38" s="99"/>
      <c r="D38" s="91"/>
      <c r="E38" s="91"/>
      <c r="F38" s="99"/>
    </row>
    <row r="39" spans="2:6" ht="15">
      <c r="B39" s="90" t="s">
        <v>35</v>
      </c>
      <c r="C39" s="99"/>
      <c r="D39" s="91"/>
      <c r="E39" s="91"/>
      <c r="F39" s="99">
        <v>0.12</v>
      </c>
    </row>
    <row r="40" spans="2:6" ht="15">
      <c r="B40" s="90" t="s">
        <v>34</v>
      </c>
      <c r="C40" s="99"/>
      <c r="D40" s="91"/>
      <c r="E40" s="91"/>
      <c r="F40" s="99"/>
    </row>
    <row r="41" spans="2:6" ht="15">
      <c r="B41" s="90" t="s">
        <v>215</v>
      </c>
      <c r="C41" s="99"/>
      <c r="D41" s="91"/>
      <c r="E41" s="91"/>
      <c r="F41" s="99">
        <v>0.11</v>
      </c>
    </row>
    <row r="42" spans="2:6" ht="15">
      <c r="B42" s="90" t="s">
        <v>216</v>
      </c>
      <c r="C42" s="99"/>
      <c r="D42" s="91"/>
      <c r="E42" s="91"/>
      <c r="F42" s="99"/>
    </row>
    <row r="43" spans="2:6" ht="15">
      <c r="B43" s="90"/>
      <c r="C43" s="91"/>
      <c r="D43" s="91"/>
      <c r="E43" s="91"/>
      <c r="F43" s="91"/>
    </row>
    <row r="44" ht="15">
      <c r="B44" s="86" t="s">
        <v>60</v>
      </c>
    </row>
    <row r="46" spans="2:5" ht="15">
      <c r="B46" s="86" t="s">
        <v>234</v>
      </c>
      <c r="C46" s="85">
        <v>186000</v>
      </c>
      <c r="D46" s="85">
        <v>0.11</v>
      </c>
      <c r="E46" s="85">
        <f>+C46*D46</f>
        <v>20460</v>
      </c>
    </row>
    <row r="47" spans="2:5" ht="15">
      <c r="B47" s="86" t="s">
        <v>62</v>
      </c>
      <c r="C47" s="85">
        <v>240000</v>
      </c>
      <c r="D47" s="85">
        <v>0.13</v>
      </c>
      <c r="E47" s="85">
        <f>+C47*D47</f>
        <v>31200</v>
      </c>
    </row>
    <row r="48" spans="2:5" ht="15">
      <c r="B48" s="86" t="s">
        <v>63</v>
      </c>
      <c r="C48" s="85">
        <v>60000</v>
      </c>
      <c r="D48" s="85">
        <v>0.15</v>
      </c>
      <c r="E48" s="85">
        <f>+C48*D48</f>
        <v>9000</v>
      </c>
    </row>
    <row r="49" spans="3:5" ht="15">
      <c r="C49" s="85">
        <f>SUM(C46:C48)</f>
        <v>486000</v>
      </c>
      <c r="E49" s="85">
        <f>SUM(E46:E48)</f>
        <v>60660</v>
      </c>
    </row>
    <row r="57" spans="1:18" ht="15">
      <c r="A57" s="103"/>
      <c r="B57" s="103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3"/>
      <c r="O57" s="103"/>
      <c r="P57" s="103"/>
      <c r="Q57" s="103"/>
      <c r="R57" s="103"/>
    </row>
    <row r="58" spans="1:18" ht="15">
      <c r="A58" s="100"/>
      <c r="B58" s="100" t="s">
        <v>258</v>
      </c>
      <c r="C58" s="101" t="s">
        <v>116</v>
      </c>
      <c r="D58" s="101"/>
      <c r="E58" s="101" t="s">
        <v>116</v>
      </c>
      <c r="F58" s="101"/>
      <c r="G58" s="101"/>
      <c r="H58" s="101"/>
      <c r="I58" s="101"/>
      <c r="J58" s="101"/>
      <c r="K58" s="101"/>
      <c r="L58" s="101"/>
      <c r="M58" s="101"/>
      <c r="N58" s="102"/>
      <c r="O58" s="102"/>
      <c r="P58" s="102"/>
      <c r="Q58" s="102"/>
      <c r="R58" s="102"/>
    </row>
    <row r="59" spans="1:18" ht="15">
      <c r="A59" s="102"/>
      <c r="B59" s="102"/>
      <c r="C59" s="101" t="s">
        <v>69</v>
      </c>
      <c r="D59" s="101"/>
      <c r="E59" s="101" t="s">
        <v>70</v>
      </c>
      <c r="F59" s="101"/>
      <c r="G59" s="101" t="s">
        <v>71</v>
      </c>
      <c r="H59" s="101"/>
      <c r="I59" s="101" t="s">
        <v>72</v>
      </c>
      <c r="J59" s="101"/>
      <c r="K59" s="101" t="s">
        <v>73</v>
      </c>
      <c r="L59" s="101"/>
      <c r="M59" s="101"/>
      <c r="N59" s="102"/>
      <c r="O59" s="102"/>
      <c r="P59" s="102"/>
      <c r="Q59" s="102"/>
      <c r="R59" s="102"/>
    </row>
    <row r="60" spans="1:18" ht="15">
      <c r="A60" s="102"/>
      <c r="B60" s="102"/>
      <c r="C60" s="101" t="s">
        <v>74</v>
      </c>
      <c r="D60" s="101" t="s">
        <v>75</v>
      </c>
      <c r="E60" s="101" t="s">
        <v>74</v>
      </c>
      <c r="F60" s="101" t="s">
        <v>75</v>
      </c>
      <c r="G60" s="101" t="s">
        <v>74</v>
      </c>
      <c r="H60" s="101" t="s">
        <v>75</v>
      </c>
      <c r="I60" s="101" t="s">
        <v>74</v>
      </c>
      <c r="J60" s="101" t="s">
        <v>75</v>
      </c>
      <c r="K60" s="101" t="s">
        <v>74</v>
      </c>
      <c r="L60" s="101" t="s">
        <v>75</v>
      </c>
      <c r="M60" s="101"/>
      <c r="N60" s="102"/>
      <c r="O60" s="102"/>
      <c r="P60" s="102"/>
      <c r="Q60" s="102"/>
      <c r="R60" s="102"/>
    </row>
    <row r="61" spans="1:18" ht="15">
      <c r="A61" s="103">
        <v>1</v>
      </c>
      <c r="B61" s="104" t="s">
        <v>76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3"/>
      <c r="O61" s="103"/>
      <c r="P61" s="103"/>
      <c r="Q61" s="103"/>
      <c r="R61" s="103"/>
    </row>
    <row r="62" spans="1:18" ht="15">
      <c r="A62" s="103">
        <v>2</v>
      </c>
      <c r="B62" s="103" t="s">
        <v>77</v>
      </c>
      <c r="C62" s="105"/>
      <c r="D62" s="105">
        <v>987014</v>
      </c>
      <c r="E62" s="105"/>
      <c r="F62" s="105">
        <f>+G21</f>
        <v>214645.2</v>
      </c>
      <c r="G62" s="105">
        <v>40000</v>
      </c>
      <c r="H62" s="105"/>
      <c r="I62" s="105"/>
      <c r="J62" s="105"/>
      <c r="K62" s="105"/>
      <c r="L62" s="105">
        <f>+J62+H62+F62+D62+-I62-G62-E62-C62</f>
        <v>1161659.2</v>
      </c>
      <c r="M62" s="105"/>
      <c r="N62" s="103"/>
      <c r="O62" s="103"/>
      <c r="P62" s="103"/>
      <c r="Q62" s="103"/>
      <c r="R62" s="103"/>
    </row>
    <row r="63" spans="1:18" ht="15">
      <c r="A63" s="103">
        <v>3</v>
      </c>
      <c r="B63" s="103" t="s">
        <v>78</v>
      </c>
      <c r="C63" s="105">
        <v>871200</v>
      </c>
      <c r="D63" s="105"/>
      <c r="E63" s="105">
        <f>+F14</f>
        <v>62617.5</v>
      </c>
      <c r="F63" s="105"/>
      <c r="G63" s="105"/>
      <c r="H63" s="105">
        <v>40000</v>
      </c>
      <c r="I63" s="105"/>
      <c r="J63" s="105"/>
      <c r="K63" s="105">
        <f>+C63+E63+G63+I63-J63-H63-F63-D63</f>
        <v>893817.5</v>
      </c>
      <c r="L63" s="105"/>
      <c r="M63" s="105"/>
      <c r="N63" s="103"/>
      <c r="O63" s="103"/>
      <c r="P63" s="103"/>
      <c r="Q63" s="103"/>
      <c r="R63" s="103"/>
    </row>
    <row r="64" spans="1:18" ht="15">
      <c r="A64" s="103">
        <v>4</v>
      </c>
      <c r="B64" s="103" t="s">
        <v>79</v>
      </c>
      <c r="C64" s="105">
        <v>102960</v>
      </c>
      <c r="D64" s="105"/>
      <c r="E64" s="105">
        <f>+F18</f>
        <v>15824.16</v>
      </c>
      <c r="F64" s="105"/>
      <c r="G64" s="105"/>
      <c r="H64" s="105">
        <v>5880</v>
      </c>
      <c r="I64" s="105"/>
      <c r="J64" s="105"/>
      <c r="K64" s="105">
        <f>+C64+E64+G64+I64-J64-H64-F64-D64</f>
        <v>112904.16</v>
      </c>
      <c r="L64" s="105"/>
      <c r="M64" s="105"/>
      <c r="N64" s="103"/>
      <c r="O64" s="103"/>
      <c r="P64" s="103"/>
      <c r="Q64" s="103"/>
      <c r="R64" s="103"/>
    </row>
    <row r="65" spans="1:18" ht="15">
      <c r="A65" s="103">
        <v>5</v>
      </c>
      <c r="B65" s="103" t="s">
        <v>80</v>
      </c>
      <c r="C65" s="105">
        <v>315000</v>
      </c>
      <c r="D65" s="105"/>
      <c r="E65" s="105">
        <f>+F17</f>
        <v>40894.92</v>
      </c>
      <c r="F65" s="105"/>
      <c r="G65" s="105"/>
      <c r="H65" s="105"/>
      <c r="I65" s="105"/>
      <c r="J65" s="105"/>
      <c r="K65" s="105">
        <f>+C65+E65+G65+I65-J65-H65-F65-D65</f>
        <v>355894.92</v>
      </c>
      <c r="L65" s="105"/>
      <c r="M65" s="105"/>
      <c r="N65" s="103"/>
      <c r="O65" s="103"/>
      <c r="P65" s="103"/>
      <c r="Q65" s="103"/>
      <c r="R65" s="103"/>
    </row>
    <row r="66" spans="1:18" ht="15">
      <c r="A66" s="103">
        <v>6</v>
      </c>
      <c r="B66" s="103" t="s">
        <v>81</v>
      </c>
      <c r="C66" s="105"/>
      <c r="D66" s="105">
        <v>7722</v>
      </c>
      <c r="E66" s="105"/>
      <c r="F66" s="105"/>
      <c r="G66" s="105">
        <v>7722</v>
      </c>
      <c r="H66" s="105"/>
      <c r="I66" s="105"/>
      <c r="J66" s="105"/>
      <c r="K66" s="105">
        <f>+C66+E66+G66+I66-J66-H66-F66-D66</f>
        <v>0</v>
      </c>
      <c r="L66" s="105">
        <f>+J66+H66+F66+D66+-I66-G66-E66-C66</f>
        <v>0</v>
      </c>
      <c r="M66" s="105"/>
      <c r="N66" s="103"/>
      <c r="O66" s="103"/>
      <c r="P66" s="103"/>
      <c r="Q66" s="103"/>
      <c r="R66" s="103"/>
    </row>
    <row r="67" spans="1:18" ht="15">
      <c r="A67" s="103">
        <v>7</v>
      </c>
      <c r="B67" s="103" t="s">
        <v>82</v>
      </c>
      <c r="C67" s="105"/>
      <c r="D67" s="105">
        <v>94110</v>
      </c>
      <c r="E67" s="105"/>
      <c r="F67" s="105">
        <v>14236.2</v>
      </c>
      <c r="G67" s="105">
        <v>7212.5</v>
      </c>
      <c r="H67" s="105"/>
      <c r="I67" s="105"/>
      <c r="J67" s="105"/>
      <c r="K67" s="105"/>
      <c r="L67" s="105">
        <f>+J67+H67+F67+D67+-I67-G67-E67-C67</f>
        <v>101133.7</v>
      </c>
      <c r="M67" s="105"/>
      <c r="N67" s="103"/>
      <c r="O67" s="103"/>
      <c r="P67" s="103"/>
      <c r="Q67" s="103"/>
      <c r="R67" s="103"/>
    </row>
    <row r="68" spans="1:18" ht="15">
      <c r="A68" s="103">
        <v>8</v>
      </c>
      <c r="B68" s="103" t="s">
        <v>72</v>
      </c>
      <c r="C68" s="105"/>
      <c r="D68" s="105"/>
      <c r="E68" s="105"/>
      <c r="F68" s="105"/>
      <c r="G68" s="105"/>
      <c r="H68" s="105"/>
      <c r="I68" s="105"/>
      <c r="J68" s="105">
        <f>+I142</f>
        <v>10871.232000000002</v>
      </c>
      <c r="K68" s="105">
        <f>+J68</f>
        <v>10871.232000000002</v>
      </c>
      <c r="L68" s="105"/>
      <c r="M68" s="105"/>
      <c r="N68" s="103"/>
      <c r="O68" s="103"/>
      <c r="P68" s="103"/>
      <c r="Q68" s="103"/>
      <c r="R68" s="103"/>
    </row>
    <row r="69" spans="1:18" ht="15">
      <c r="A69" s="103">
        <v>9</v>
      </c>
      <c r="B69" s="104" t="s">
        <v>83</v>
      </c>
      <c r="C69" s="106"/>
      <c r="D69" s="106">
        <v>200314</v>
      </c>
      <c r="E69" s="106">
        <v>109544.82</v>
      </c>
      <c r="F69" s="106"/>
      <c r="G69" s="106">
        <f>SUM(G62:G68)</f>
        <v>54934.5</v>
      </c>
      <c r="H69" s="106">
        <f>SUM(H62:H68)</f>
        <v>45880</v>
      </c>
      <c r="I69" s="106">
        <f>SUM(I62:I68)</f>
        <v>0</v>
      </c>
      <c r="J69" s="106">
        <f>SUM(J62:J68)</f>
        <v>10871.232000000002</v>
      </c>
      <c r="K69" s="105"/>
      <c r="L69" s="105">
        <v>110694.91</v>
      </c>
      <c r="M69" s="106"/>
      <c r="N69" s="103"/>
      <c r="O69" s="103"/>
      <c r="P69" s="103"/>
      <c r="Q69" s="103"/>
      <c r="R69" s="103"/>
    </row>
    <row r="70" spans="1:18" ht="15">
      <c r="A70" s="103">
        <v>10</v>
      </c>
      <c r="B70" s="103" t="s">
        <v>84</v>
      </c>
      <c r="C70" s="105">
        <f>SUM(C62:C69)</f>
        <v>1289160</v>
      </c>
      <c r="D70" s="105">
        <f>SUM(D62:D69)</f>
        <v>1289160</v>
      </c>
      <c r="E70" s="105">
        <f>SUM(E62:E69)</f>
        <v>228881.40000000002</v>
      </c>
      <c r="F70" s="105">
        <f>SUM(F62:F69)</f>
        <v>228881.40000000002</v>
      </c>
      <c r="G70" s="105"/>
      <c r="H70" s="105"/>
      <c r="I70" s="105"/>
      <c r="J70" s="105"/>
      <c r="K70" s="105">
        <f>SUM(K62:K69)</f>
        <v>1373487.8120000002</v>
      </c>
      <c r="L70" s="105">
        <f>SUM(L62:L69)</f>
        <v>1373487.8099999998</v>
      </c>
      <c r="M70" s="105"/>
      <c r="N70" s="103"/>
      <c r="O70" s="103"/>
      <c r="P70" s="103"/>
      <c r="Q70" s="103"/>
      <c r="R70" s="103"/>
    </row>
    <row r="71" spans="1:18" ht="15">
      <c r="A71" s="103">
        <v>11</v>
      </c>
      <c r="B71" s="104" t="s">
        <v>85</v>
      </c>
      <c r="C71" s="105">
        <f>+C70-D70</f>
        <v>0</v>
      </c>
      <c r="D71" s="105"/>
      <c r="E71" s="105">
        <f>+E70-F70</f>
        <v>0</v>
      </c>
      <c r="F71" s="105"/>
      <c r="G71" s="105"/>
      <c r="H71" s="105"/>
      <c r="I71" s="105"/>
      <c r="J71" s="105"/>
      <c r="K71" s="105">
        <f>+K70-L70</f>
        <v>0.0020000003278255463</v>
      </c>
      <c r="L71" s="105"/>
      <c r="M71" s="105"/>
      <c r="N71" s="103"/>
      <c r="O71" s="103"/>
      <c r="P71" s="103"/>
      <c r="Q71" s="103"/>
      <c r="R71" s="103"/>
    </row>
    <row r="72" spans="1:18" ht="15">
      <c r="A72" s="103">
        <v>12</v>
      </c>
      <c r="B72" s="103" t="s">
        <v>86</v>
      </c>
      <c r="C72" s="105"/>
      <c r="D72" s="105">
        <v>478928.8</v>
      </c>
      <c r="E72" s="105"/>
      <c r="F72" s="105"/>
      <c r="G72" s="105">
        <v>3000</v>
      </c>
      <c r="H72" s="105"/>
      <c r="I72" s="105"/>
      <c r="J72" s="105"/>
      <c r="K72" s="105"/>
      <c r="L72" s="105">
        <f>+J72+H72+F72+D72+-I72-G72-E72-C72</f>
        <v>475928.8</v>
      </c>
      <c r="M72" s="105"/>
      <c r="N72" s="103"/>
      <c r="O72" s="103"/>
      <c r="P72" s="103"/>
      <c r="Q72" s="103"/>
      <c r="R72" s="103"/>
    </row>
    <row r="73" spans="1:18" ht="15">
      <c r="A73" s="103">
        <v>13</v>
      </c>
      <c r="B73" s="103" t="s">
        <v>86</v>
      </c>
      <c r="C73" s="105"/>
      <c r="D73" s="105"/>
      <c r="E73" s="105"/>
      <c r="F73" s="105">
        <f>+E125</f>
        <v>19200</v>
      </c>
      <c r="G73" s="105">
        <f>+D140</f>
        <v>17280</v>
      </c>
      <c r="H73" s="105"/>
      <c r="I73" s="105"/>
      <c r="J73" s="105">
        <f>+E140</f>
        <v>1920</v>
      </c>
      <c r="K73" s="105"/>
      <c r="L73" s="105">
        <f>+F73-J73-G73</f>
        <v>0</v>
      </c>
      <c r="M73" s="105"/>
      <c r="N73" s="103"/>
      <c r="O73" s="103"/>
      <c r="P73" s="103"/>
      <c r="Q73" s="103"/>
      <c r="R73" s="103"/>
    </row>
    <row r="74" spans="1:18" ht="15">
      <c r="A74" s="103">
        <v>14</v>
      </c>
      <c r="B74" s="103" t="s">
        <v>87</v>
      </c>
      <c r="C74" s="105"/>
      <c r="D74" s="105"/>
      <c r="E74" s="105"/>
      <c r="F74" s="105">
        <f>+E124</f>
        <v>45384</v>
      </c>
      <c r="G74" s="105">
        <v>2880</v>
      </c>
      <c r="H74" s="105"/>
      <c r="I74" s="105"/>
      <c r="J74" s="105">
        <f>+(F74-G74)*I138</f>
        <v>4250.400000000001</v>
      </c>
      <c r="K74" s="105"/>
      <c r="L74" s="105">
        <f>+F74-G74-J74</f>
        <v>38253.6</v>
      </c>
      <c r="M74" s="105"/>
      <c r="N74" s="103"/>
      <c r="O74" s="103"/>
      <c r="P74" s="103"/>
      <c r="Q74" s="103"/>
      <c r="R74" s="103"/>
    </row>
    <row r="75" spans="1:18" ht="15">
      <c r="A75" s="103">
        <v>15</v>
      </c>
      <c r="B75" s="103" t="s">
        <v>83</v>
      </c>
      <c r="C75" s="105">
        <f>+D69</f>
        <v>200314</v>
      </c>
      <c r="D75" s="105">
        <f>+C69</f>
        <v>0</v>
      </c>
      <c r="E75" s="105">
        <f>+F69</f>
        <v>0</v>
      </c>
      <c r="F75" s="105">
        <f>+E69</f>
        <v>109544.82</v>
      </c>
      <c r="G75" s="106">
        <f>+G69</f>
        <v>54934.5</v>
      </c>
      <c r="H75" s="106">
        <f>+H69</f>
        <v>45880</v>
      </c>
      <c r="I75" s="106">
        <f>+I69</f>
        <v>0</v>
      </c>
      <c r="J75" s="106">
        <f>+J69</f>
        <v>10871.232000000002</v>
      </c>
      <c r="K75" s="105">
        <f>+L69</f>
        <v>110694.91</v>
      </c>
      <c r="L75" s="105">
        <f>+K69</f>
        <v>0</v>
      </c>
      <c r="M75" s="105"/>
      <c r="N75" s="103"/>
      <c r="O75" s="103"/>
      <c r="P75" s="103"/>
      <c r="Q75" s="103"/>
      <c r="R75" s="103"/>
    </row>
    <row r="76" spans="1:18" ht="15">
      <c r="A76" s="103">
        <v>16</v>
      </c>
      <c r="B76" s="103" t="s">
        <v>88</v>
      </c>
      <c r="C76" s="105">
        <v>55440</v>
      </c>
      <c r="D76" s="105"/>
      <c r="E76" s="105">
        <f>+F24</f>
        <v>8580</v>
      </c>
      <c r="F76" s="105"/>
      <c r="G76" s="105"/>
      <c r="H76" s="105">
        <v>7722</v>
      </c>
      <c r="I76" s="105">
        <f>+E76-H76</f>
        <v>858</v>
      </c>
      <c r="J76" s="105"/>
      <c r="K76" s="105">
        <f>+C76+E76-I76-H76</f>
        <v>55440</v>
      </c>
      <c r="L76" s="105"/>
      <c r="M76" s="105"/>
      <c r="N76" s="103"/>
      <c r="O76" s="103"/>
      <c r="P76" s="103"/>
      <c r="Q76" s="103"/>
      <c r="R76" s="103"/>
    </row>
    <row r="77" spans="1:18" ht="15">
      <c r="A77" s="103">
        <v>17</v>
      </c>
      <c r="B77" s="104" t="s">
        <v>89</v>
      </c>
      <c r="C77" s="106">
        <v>223174.8</v>
      </c>
      <c r="D77" s="106"/>
      <c r="E77" s="106">
        <v>165548.82</v>
      </c>
      <c r="F77" s="106"/>
      <c r="G77" s="106">
        <f>SUM(G72:G76)</f>
        <v>78094.5</v>
      </c>
      <c r="H77" s="106">
        <f>SUM(H72:H76)</f>
        <v>53602</v>
      </c>
      <c r="I77" s="106">
        <f>SUM(I72:I76)</f>
        <v>858</v>
      </c>
      <c r="J77" s="106">
        <f>SUM(J72:J76)</f>
        <v>17041.632</v>
      </c>
      <c r="K77" s="105">
        <f>+C77+E77+H77-J77-G77+I77</f>
        <v>348047.488</v>
      </c>
      <c r="L77" s="106"/>
      <c r="M77" s="106"/>
      <c r="N77" s="103"/>
      <c r="O77" s="103"/>
      <c r="P77" s="103"/>
      <c r="Q77" s="103"/>
      <c r="R77" s="103"/>
    </row>
    <row r="78" spans="1:18" ht="15">
      <c r="A78" s="103">
        <v>18</v>
      </c>
      <c r="B78" s="103" t="s">
        <v>84</v>
      </c>
      <c r="C78" s="105">
        <f>SUM(C72:C77)</f>
        <v>478928.8</v>
      </c>
      <c r="D78" s="105">
        <f>SUM(D72:D77)</f>
        <v>478928.8</v>
      </c>
      <c r="E78" s="105">
        <f>SUM(E72:E77)</f>
        <v>174128.82</v>
      </c>
      <c r="F78" s="105">
        <f>SUM(F72:F77)</f>
        <v>174128.82</v>
      </c>
      <c r="G78" s="105"/>
      <c r="H78" s="105"/>
      <c r="I78" s="105"/>
      <c r="J78" s="105"/>
      <c r="K78" s="105">
        <f>SUM(K72:K77)</f>
        <v>514182.39800000004</v>
      </c>
      <c r="L78" s="105">
        <f>SUM(L72:L77)</f>
        <v>514182.39999999997</v>
      </c>
      <c r="M78" s="105"/>
      <c r="N78" s="103"/>
      <c r="O78" s="103"/>
      <c r="P78" s="103"/>
      <c r="Q78" s="103"/>
      <c r="R78" s="103"/>
    </row>
    <row r="79" spans="1:18" ht="15">
      <c r="A79" s="103">
        <v>19</v>
      </c>
      <c r="B79" s="104" t="s">
        <v>90</v>
      </c>
      <c r="C79" s="105">
        <f>+C78-D78</f>
        <v>0</v>
      </c>
      <c r="D79" s="105"/>
      <c r="E79" s="105">
        <f>+E78-F78</f>
        <v>0</v>
      </c>
      <c r="F79" s="105"/>
      <c r="G79" s="105"/>
      <c r="H79" s="105"/>
      <c r="I79" s="105"/>
      <c r="J79" s="105"/>
      <c r="K79" s="105">
        <f>+K78-L78</f>
        <v>-0.00199999992037192</v>
      </c>
      <c r="L79" s="105"/>
      <c r="M79" s="105"/>
      <c r="N79" s="103"/>
      <c r="O79" s="103"/>
      <c r="P79" s="103"/>
      <c r="Q79" s="103"/>
      <c r="R79" s="103"/>
    </row>
    <row r="80" spans="1:18" ht="15">
      <c r="A80" s="103">
        <v>20</v>
      </c>
      <c r="B80" s="103" t="s">
        <v>91</v>
      </c>
      <c r="C80" s="105">
        <v>553776</v>
      </c>
      <c r="D80" s="105"/>
      <c r="E80" s="105">
        <f>+F11</f>
        <v>75675.864</v>
      </c>
      <c r="F80" s="105"/>
      <c r="G80" s="105"/>
      <c r="H80" s="105"/>
      <c r="I80" s="105"/>
      <c r="J80" s="105"/>
      <c r="K80" s="105">
        <f aca="true" t="shared" si="2" ref="K80:K87">+C80+E80+G80+I80-J80-H80-F80-D80</f>
        <v>629451.8640000001</v>
      </c>
      <c r="L80" s="105"/>
      <c r="M80" s="105"/>
      <c r="N80" s="103"/>
      <c r="O80" s="103"/>
      <c r="P80" s="103"/>
      <c r="Q80" s="103"/>
      <c r="R80" s="103"/>
    </row>
    <row r="81" spans="1:18" ht="15">
      <c r="A81" s="103">
        <v>21</v>
      </c>
      <c r="B81" s="103" t="s">
        <v>92</v>
      </c>
      <c r="C81" s="105">
        <v>79800</v>
      </c>
      <c r="D81" s="105"/>
      <c r="E81" s="105">
        <f>+F25</f>
        <v>12054.9</v>
      </c>
      <c r="F81" s="105"/>
      <c r="G81" s="105"/>
      <c r="H81" s="105">
        <v>16500</v>
      </c>
      <c r="I81" s="105"/>
      <c r="J81" s="105"/>
      <c r="K81" s="105">
        <f t="shared" si="2"/>
        <v>75354.9</v>
      </c>
      <c r="L81" s="105"/>
      <c r="M81" s="105"/>
      <c r="N81" s="103"/>
      <c r="O81" s="103"/>
      <c r="P81" s="103"/>
      <c r="Q81" s="103"/>
      <c r="R81" s="103"/>
    </row>
    <row r="82" spans="1:18" ht="15">
      <c r="A82" s="103">
        <v>22</v>
      </c>
      <c r="B82" s="103" t="s">
        <v>117</v>
      </c>
      <c r="C82" s="105">
        <v>444104</v>
      </c>
      <c r="D82" s="105"/>
      <c r="E82" s="105">
        <f>+F26</f>
        <v>105061.04400000001</v>
      </c>
      <c r="F82" s="105"/>
      <c r="G82" s="105"/>
      <c r="H82" s="105"/>
      <c r="I82" s="105"/>
      <c r="J82" s="105"/>
      <c r="K82" s="105">
        <f t="shared" si="2"/>
        <v>549165.044</v>
      </c>
      <c r="L82" s="105"/>
      <c r="M82" s="105"/>
      <c r="N82" s="103"/>
      <c r="O82" s="103"/>
      <c r="P82" s="103"/>
      <c r="Q82" s="103"/>
      <c r="R82" s="103"/>
    </row>
    <row r="83" spans="1:18" ht="15">
      <c r="A83" s="103">
        <v>23</v>
      </c>
      <c r="B83" s="103" t="s">
        <v>118</v>
      </c>
      <c r="C83" s="105">
        <v>19800</v>
      </c>
      <c r="D83" s="105"/>
      <c r="E83" s="105"/>
      <c r="F83" s="105"/>
      <c r="G83" s="105"/>
      <c r="H83" s="105">
        <v>19800</v>
      </c>
      <c r="I83" s="105"/>
      <c r="J83" s="105"/>
      <c r="K83" s="105">
        <f t="shared" si="2"/>
        <v>0</v>
      </c>
      <c r="L83" s="105"/>
      <c r="M83" s="105"/>
      <c r="N83" s="103"/>
      <c r="O83" s="103"/>
      <c r="P83" s="103"/>
      <c r="Q83" s="103"/>
      <c r="R83" s="103"/>
    </row>
    <row r="84" spans="1:18" ht="15">
      <c r="A84" s="103">
        <v>24</v>
      </c>
      <c r="B84" s="103" t="s">
        <v>93</v>
      </c>
      <c r="C84" s="105">
        <v>94110</v>
      </c>
      <c r="D84" s="105"/>
      <c r="E84" s="105">
        <v>14236.2</v>
      </c>
      <c r="F84" s="105"/>
      <c r="G84" s="105"/>
      <c r="H84" s="105">
        <v>7212.5</v>
      </c>
      <c r="I84" s="105"/>
      <c r="J84" s="105"/>
      <c r="K84" s="105">
        <f t="shared" si="2"/>
        <v>101133.7</v>
      </c>
      <c r="L84" s="105"/>
      <c r="M84" s="105"/>
      <c r="N84" s="103"/>
      <c r="O84" s="103"/>
      <c r="P84" s="103"/>
      <c r="Q84" s="103"/>
      <c r="R84" s="103"/>
    </row>
    <row r="85" spans="1:18" ht="15">
      <c r="A85" s="103">
        <v>25</v>
      </c>
      <c r="B85" s="103" t="s">
        <v>119</v>
      </c>
      <c r="C85" s="105">
        <v>85800</v>
      </c>
      <c r="D85" s="105"/>
      <c r="E85" s="105">
        <f>+F23</f>
        <v>101376</v>
      </c>
      <c r="F85" s="105"/>
      <c r="G85" s="105"/>
      <c r="H85" s="105">
        <v>101376</v>
      </c>
      <c r="I85" s="105"/>
      <c r="J85" s="105"/>
      <c r="K85" s="105">
        <f t="shared" si="2"/>
        <v>85800</v>
      </c>
      <c r="L85" s="105"/>
      <c r="M85" s="105"/>
      <c r="N85" s="103"/>
      <c r="O85" s="103"/>
      <c r="P85" s="103"/>
      <c r="Q85" s="103"/>
      <c r="R85" s="103"/>
    </row>
    <row r="86" spans="1:18" ht="15">
      <c r="A86" s="103">
        <v>26</v>
      </c>
      <c r="B86" s="103" t="s">
        <v>94</v>
      </c>
      <c r="C86" s="105">
        <v>259526.4</v>
      </c>
      <c r="D86" s="105"/>
      <c r="E86" s="105"/>
      <c r="F86" s="105"/>
      <c r="G86" s="105"/>
      <c r="H86" s="105">
        <f>+D141</f>
        <v>102816</v>
      </c>
      <c r="I86" s="105"/>
      <c r="J86" s="105"/>
      <c r="K86" s="105">
        <f t="shared" si="2"/>
        <v>156710.4</v>
      </c>
      <c r="L86" s="105"/>
      <c r="M86" s="105"/>
      <c r="N86" s="103"/>
      <c r="O86" s="103"/>
      <c r="P86" s="103"/>
      <c r="Q86" s="103"/>
      <c r="R86" s="103"/>
    </row>
    <row r="87" spans="1:18" ht="15">
      <c r="A87" s="103">
        <v>27</v>
      </c>
      <c r="B87" s="103" t="s">
        <v>95</v>
      </c>
      <c r="C87" s="105">
        <v>252000</v>
      </c>
      <c r="D87" s="105"/>
      <c r="E87" s="105">
        <f>+F19</f>
        <v>60660</v>
      </c>
      <c r="F87" s="105"/>
      <c r="G87" s="105"/>
      <c r="H87" s="105"/>
      <c r="I87" s="105"/>
      <c r="J87" s="105"/>
      <c r="K87" s="105">
        <f t="shared" si="2"/>
        <v>312660</v>
      </c>
      <c r="L87" s="105"/>
      <c r="M87" s="105"/>
      <c r="N87" s="103"/>
      <c r="O87" s="103"/>
      <c r="P87" s="103"/>
      <c r="Q87" s="103"/>
      <c r="R87" s="103"/>
    </row>
    <row r="88" spans="1:18" ht="15">
      <c r="A88" s="103">
        <v>28</v>
      </c>
      <c r="B88" s="103" t="s">
        <v>96</v>
      </c>
      <c r="C88" s="105"/>
      <c r="D88" s="105">
        <v>36000</v>
      </c>
      <c r="E88" s="105"/>
      <c r="F88" s="105">
        <f>+G27</f>
        <v>3168</v>
      </c>
      <c r="G88" s="105">
        <f>4000+12500</f>
        <v>16500</v>
      </c>
      <c r="H88" s="105">
        <v>12500</v>
      </c>
      <c r="I88" s="105"/>
      <c r="J88" s="105"/>
      <c r="K88" s="105"/>
      <c r="L88" s="105">
        <f aca="true" t="shared" si="3" ref="L88:L94">+J88+H88+F88+D88+-I88-G88-E88-C88</f>
        <v>35168</v>
      </c>
      <c r="M88" s="105"/>
      <c r="N88" s="103"/>
      <c r="O88" s="103"/>
      <c r="P88" s="103"/>
      <c r="Q88" s="103"/>
      <c r="R88" s="103"/>
    </row>
    <row r="89" spans="1:18" ht="15">
      <c r="A89" s="103">
        <v>29</v>
      </c>
      <c r="B89" s="103" t="s">
        <v>120</v>
      </c>
      <c r="C89" s="105"/>
      <c r="D89" s="105">
        <v>108741.6</v>
      </c>
      <c r="E89" s="105"/>
      <c r="F89" s="105">
        <f>+G15</f>
        <v>3593.5679999999998</v>
      </c>
      <c r="G89" s="105"/>
      <c r="H89" s="105"/>
      <c r="I89" s="105"/>
      <c r="J89" s="105"/>
      <c r="K89" s="105"/>
      <c r="L89" s="105">
        <f t="shared" si="3"/>
        <v>112335.168</v>
      </c>
      <c r="M89" s="105"/>
      <c r="N89" s="103"/>
      <c r="O89" s="103"/>
      <c r="P89" s="103"/>
      <c r="Q89" s="103"/>
      <c r="R89" s="103"/>
    </row>
    <row r="90" spans="1:18" ht="15">
      <c r="A90" s="103">
        <v>30</v>
      </c>
      <c r="B90" s="103" t="s">
        <v>121</v>
      </c>
      <c r="C90" s="105"/>
      <c r="D90" s="105"/>
      <c r="E90" s="105"/>
      <c r="F90" s="105">
        <f>+G10</f>
        <v>13939.2</v>
      </c>
      <c r="G90" s="105">
        <v>13939.2</v>
      </c>
      <c r="H90" s="105"/>
      <c r="I90" s="105"/>
      <c r="J90" s="105"/>
      <c r="K90" s="105"/>
      <c r="L90" s="105">
        <f t="shared" si="3"/>
        <v>0</v>
      </c>
      <c r="M90" s="105"/>
      <c r="N90" s="103"/>
      <c r="O90" s="103"/>
      <c r="P90" s="103"/>
      <c r="Q90" s="103"/>
      <c r="R90" s="103"/>
    </row>
    <row r="91" spans="1:18" ht="15">
      <c r="A91" s="103">
        <v>31</v>
      </c>
      <c r="B91" s="103" t="s">
        <v>122</v>
      </c>
      <c r="C91" s="105"/>
      <c r="D91" s="105"/>
      <c r="E91" s="105"/>
      <c r="F91" s="105">
        <f>+G9</f>
        <v>39600</v>
      </c>
      <c r="G91" s="105"/>
      <c r="H91" s="105"/>
      <c r="I91" s="105"/>
      <c r="J91" s="105"/>
      <c r="K91" s="105"/>
      <c r="L91" s="105">
        <f t="shared" si="3"/>
        <v>39600</v>
      </c>
      <c r="M91" s="105"/>
      <c r="N91" s="103"/>
      <c r="O91" s="103"/>
      <c r="P91" s="103"/>
      <c r="Q91" s="103"/>
      <c r="R91" s="103"/>
    </row>
    <row r="92" spans="1:18" ht="15">
      <c r="A92" s="103">
        <v>32</v>
      </c>
      <c r="B92" s="103" t="s">
        <v>123</v>
      </c>
      <c r="C92" s="105"/>
      <c r="D92" s="105">
        <v>240000</v>
      </c>
      <c r="E92" s="105"/>
      <c r="F92" s="105">
        <f>+G12</f>
        <v>72336</v>
      </c>
      <c r="G92" s="105">
        <v>84000</v>
      </c>
      <c r="H92" s="105"/>
      <c r="I92" s="105"/>
      <c r="J92" s="105"/>
      <c r="K92" s="105"/>
      <c r="L92" s="105">
        <f t="shared" si="3"/>
        <v>228336</v>
      </c>
      <c r="M92" s="105"/>
      <c r="N92" s="103"/>
      <c r="O92" s="103"/>
      <c r="P92" s="103"/>
      <c r="Q92" s="103"/>
      <c r="R92" s="103"/>
    </row>
    <row r="93" spans="1:18" ht="15">
      <c r="A93" s="103">
        <v>33</v>
      </c>
      <c r="B93" s="103" t="s">
        <v>124</v>
      </c>
      <c r="C93" s="105"/>
      <c r="D93" s="105">
        <v>48000</v>
      </c>
      <c r="E93" s="105"/>
      <c r="F93" s="105">
        <f>+G20</f>
        <v>7233.6</v>
      </c>
      <c r="G93" s="105">
        <v>17376</v>
      </c>
      <c r="H93" s="105"/>
      <c r="I93" s="105"/>
      <c r="J93" s="105"/>
      <c r="K93" s="105"/>
      <c r="L93" s="105">
        <f t="shared" si="3"/>
        <v>37857.6</v>
      </c>
      <c r="M93" s="105"/>
      <c r="N93" s="103"/>
      <c r="O93" s="103"/>
      <c r="P93" s="103"/>
      <c r="Q93" s="103"/>
      <c r="R93" s="103"/>
    </row>
    <row r="94" spans="1:18" ht="15">
      <c r="A94" s="103"/>
      <c r="B94" s="103" t="s">
        <v>239</v>
      </c>
      <c r="C94" s="105"/>
      <c r="D94" s="105">
        <v>125000</v>
      </c>
      <c r="E94" s="105"/>
      <c r="F94" s="105"/>
      <c r="G94" s="105">
        <v>12500</v>
      </c>
      <c r="H94" s="105"/>
      <c r="I94" s="105"/>
      <c r="J94" s="105"/>
      <c r="K94" s="105"/>
      <c r="L94" s="105">
        <f t="shared" si="3"/>
        <v>112500</v>
      </c>
      <c r="M94" s="105"/>
      <c r="N94" s="103"/>
      <c r="O94" s="103"/>
      <c r="P94" s="103"/>
      <c r="Q94" s="103"/>
      <c r="R94" s="103"/>
    </row>
    <row r="95" spans="1:18" ht="15">
      <c r="A95" s="103">
        <v>34</v>
      </c>
      <c r="B95" s="103" t="s">
        <v>97</v>
      </c>
      <c r="C95" s="105"/>
      <c r="D95" s="105">
        <v>1008000</v>
      </c>
      <c r="E95" s="105"/>
      <c r="F95" s="105">
        <f>+G13</f>
        <v>95040</v>
      </c>
      <c r="G95" s="105">
        <f>+D139</f>
        <v>85536</v>
      </c>
      <c r="H95" s="105"/>
      <c r="I95" s="105"/>
      <c r="J95" s="105">
        <f>+E139</f>
        <v>9504</v>
      </c>
      <c r="K95" s="105"/>
      <c r="L95" s="105">
        <f>+D95+F95-G95-J95</f>
        <v>1008000</v>
      </c>
      <c r="M95" s="105"/>
      <c r="N95" s="103"/>
      <c r="O95" s="103"/>
      <c r="P95" s="103"/>
      <c r="Q95" s="103"/>
      <c r="R95" s="103"/>
    </row>
    <row r="96" spans="1:18" ht="15">
      <c r="A96" s="103">
        <v>35</v>
      </c>
      <c r="B96" s="103" t="s">
        <v>98</v>
      </c>
      <c r="C96" s="105"/>
      <c r="D96" s="105">
        <f>+C77</f>
        <v>223174.8</v>
      </c>
      <c r="E96" s="105"/>
      <c r="F96" s="105">
        <f>+E77</f>
        <v>165548.82</v>
      </c>
      <c r="G96" s="106">
        <f>+G77</f>
        <v>78094.5</v>
      </c>
      <c r="H96" s="106">
        <f>+H77</f>
        <v>53602</v>
      </c>
      <c r="I96" s="106">
        <f>+I77</f>
        <v>858</v>
      </c>
      <c r="J96" s="106">
        <f>+J77</f>
        <v>17041.632</v>
      </c>
      <c r="K96" s="105"/>
      <c r="L96" s="105">
        <f>+K77</f>
        <v>348047.488</v>
      </c>
      <c r="M96" s="105"/>
      <c r="N96" s="103"/>
      <c r="O96" s="103"/>
      <c r="P96" s="103"/>
      <c r="Q96" s="103"/>
      <c r="R96" s="103"/>
    </row>
    <row r="97" spans="1:18" ht="15">
      <c r="A97" s="103">
        <v>36</v>
      </c>
      <c r="B97" s="103" t="s">
        <v>66</v>
      </c>
      <c r="C97" s="105"/>
      <c r="D97" s="105"/>
      <c r="E97" s="105">
        <f>+F28</f>
        <v>31395.18</v>
      </c>
      <c r="F97" s="105">
        <f>+G28</f>
        <v>0</v>
      </c>
      <c r="G97" s="106">
        <v>5860.8</v>
      </c>
      <c r="H97" s="106"/>
      <c r="I97" s="106">
        <f>(E97+G97)*E138</f>
        <v>3725.5980000000004</v>
      </c>
      <c r="J97" s="106"/>
      <c r="K97" s="105">
        <f>+E97+G97-I97</f>
        <v>33530.382000000005</v>
      </c>
      <c r="L97" s="105">
        <f>+J97</f>
        <v>0</v>
      </c>
      <c r="M97" s="105"/>
      <c r="N97" s="103"/>
      <c r="O97" s="103"/>
      <c r="P97" s="103"/>
      <c r="Q97" s="103"/>
      <c r="R97" s="103"/>
    </row>
    <row r="98" spans="1:18" ht="15">
      <c r="A98" s="103">
        <v>37</v>
      </c>
      <c r="B98" s="103" t="s">
        <v>72</v>
      </c>
      <c r="C98" s="105"/>
      <c r="D98" s="105"/>
      <c r="E98" s="105"/>
      <c r="F98" s="105"/>
      <c r="G98" s="105"/>
      <c r="H98" s="105"/>
      <c r="I98" s="105">
        <f>SUM(I80:I97)</f>
        <v>4583.598</v>
      </c>
      <c r="J98" s="105">
        <f>SUM(J80:J97)</f>
        <v>26545.632</v>
      </c>
      <c r="K98" s="105"/>
      <c r="L98" s="105">
        <f>+J98+H98+F98+D98+-I98-G98-E98-C98</f>
        <v>21962.034</v>
      </c>
      <c r="M98" s="105">
        <v>0</v>
      </c>
      <c r="N98" s="103"/>
      <c r="O98" s="103"/>
      <c r="P98" s="103"/>
      <c r="Q98" s="103"/>
      <c r="R98" s="103"/>
    </row>
    <row r="99" spans="1:18" ht="15">
      <c r="A99" s="103">
        <v>38</v>
      </c>
      <c r="B99" s="103" t="s">
        <v>84</v>
      </c>
      <c r="C99" s="105">
        <f>SUM(C80:C98)</f>
        <v>1788916.4</v>
      </c>
      <c r="D99" s="105">
        <f>SUM(D80:D98)</f>
        <v>1788916.4000000001</v>
      </c>
      <c r="E99" s="105">
        <f aca="true" t="shared" si="4" ref="E99:L99">SUM(E80:E98)</f>
        <v>400459.188</v>
      </c>
      <c r="F99" s="105">
        <f t="shared" si="4"/>
        <v>400459.18799999997</v>
      </c>
      <c r="G99" s="105">
        <f t="shared" si="4"/>
        <v>313806.5</v>
      </c>
      <c r="H99" s="105">
        <f t="shared" si="4"/>
        <v>313806.5</v>
      </c>
      <c r="I99" s="105"/>
      <c r="J99" s="105"/>
      <c r="K99" s="105">
        <f t="shared" si="4"/>
        <v>1943806.29</v>
      </c>
      <c r="L99" s="105">
        <f t="shared" si="4"/>
        <v>1943806.29</v>
      </c>
      <c r="M99" s="105"/>
      <c r="N99" s="103"/>
      <c r="O99" s="103"/>
      <c r="P99" s="103"/>
      <c r="Q99" s="103"/>
      <c r="R99" s="103"/>
    </row>
    <row r="100" spans="1:18" ht="15">
      <c r="A100" s="103"/>
      <c r="B100" s="103"/>
      <c r="C100" s="105">
        <f>+C99-D99</f>
        <v>0</v>
      </c>
      <c r="D100" s="105"/>
      <c r="E100" s="105">
        <f>+E99-F99</f>
        <v>0</v>
      </c>
      <c r="F100" s="105"/>
      <c r="G100" s="105">
        <f>+G99-H99</f>
        <v>0</v>
      </c>
      <c r="H100" s="105"/>
      <c r="I100" s="105"/>
      <c r="J100" s="105"/>
      <c r="K100" s="105">
        <f>+K99-L99</f>
        <v>0</v>
      </c>
      <c r="L100" s="105"/>
      <c r="M100" s="105"/>
      <c r="N100" s="103"/>
      <c r="O100" s="103"/>
      <c r="P100" s="103"/>
      <c r="Q100" s="103"/>
      <c r="R100" s="103"/>
    </row>
    <row r="101" spans="1:18" ht="15">
      <c r="A101" s="103"/>
      <c r="B101" s="103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3"/>
      <c r="O101" s="103"/>
      <c r="P101" s="103"/>
      <c r="Q101" s="103"/>
      <c r="R101" s="103"/>
    </row>
    <row r="102" spans="1:18" ht="15">
      <c r="A102" s="103"/>
      <c r="B102" s="103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3"/>
      <c r="O102" s="103"/>
      <c r="P102" s="103"/>
      <c r="Q102" s="103"/>
      <c r="R102" s="103"/>
    </row>
    <row r="103" spans="1:18" ht="15">
      <c r="A103" s="103"/>
      <c r="B103" s="103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3"/>
      <c r="O103" s="103"/>
      <c r="P103" s="103"/>
      <c r="Q103" s="103"/>
      <c r="R103" s="103"/>
    </row>
    <row r="104" spans="1:18" ht="15">
      <c r="A104" s="103"/>
      <c r="B104" s="103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3"/>
      <c r="O104" s="103"/>
      <c r="P104" s="103"/>
      <c r="Q104" s="103"/>
      <c r="R104" s="103"/>
    </row>
    <row r="105" spans="1:18" ht="15">
      <c r="A105" s="103"/>
      <c r="B105" s="103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3"/>
      <c r="O105" s="103"/>
      <c r="P105" s="103"/>
      <c r="Q105" s="103"/>
      <c r="R105" s="103"/>
    </row>
    <row r="106" spans="1:18" ht="15">
      <c r="A106" s="103"/>
      <c r="B106" s="103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3"/>
      <c r="O106" s="103"/>
      <c r="P106" s="103"/>
      <c r="Q106" s="103"/>
      <c r="R106" s="103"/>
    </row>
    <row r="107" spans="1:18" ht="15">
      <c r="A107" s="103"/>
      <c r="B107" s="103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3"/>
      <c r="O107" s="103"/>
      <c r="P107" s="103"/>
      <c r="Q107" s="103"/>
      <c r="R107" s="103"/>
    </row>
    <row r="108" spans="1:18" ht="15">
      <c r="A108" s="103"/>
      <c r="B108" s="103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3"/>
      <c r="O108" s="103"/>
      <c r="P108" s="103"/>
      <c r="Q108" s="103"/>
      <c r="R108" s="103"/>
    </row>
    <row r="109" spans="1:18" ht="15">
      <c r="A109" s="103"/>
      <c r="B109" s="103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3"/>
      <c r="O109" s="103"/>
      <c r="P109" s="103"/>
      <c r="Q109" s="103"/>
      <c r="R109" s="103"/>
    </row>
    <row r="110" spans="1:18" ht="15">
      <c r="A110" s="103"/>
      <c r="B110" s="103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3"/>
      <c r="O110" s="103"/>
      <c r="P110" s="103"/>
      <c r="Q110" s="103"/>
      <c r="R110" s="103"/>
    </row>
    <row r="111" spans="1:18" ht="15">
      <c r="A111" s="103"/>
      <c r="B111" s="103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3"/>
      <c r="O111" s="103"/>
      <c r="P111" s="103"/>
      <c r="Q111" s="103"/>
      <c r="R111" s="103"/>
    </row>
    <row r="112" spans="1:18" ht="15">
      <c r="A112" s="103"/>
      <c r="B112" s="103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3"/>
      <c r="O112" s="103"/>
      <c r="P112" s="103"/>
      <c r="Q112" s="103"/>
      <c r="R112" s="103"/>
    </row>
    <row r="113" spans="1:18" ht="15">
      <c r="A113" s="103"/>
      <c r="B113" s="86" t="s">
        <v>67</v>
      </c>
      <c r="K113" s="105"/>
      <c r="L113" s="105"/>
      <c r="M113" s="105"/>
      <c r="N113" s="103"/>
      <c r="O113" s="103"/>
      <c r="P113" s="103"/>
      <c r="Q113" s="103"/>
      <c r="R113" s="103"/>
    </row>
    <row r="114" spans="1:18" ht="15">
      <c r="A114" s="103"/>
      <c r="B114" s="86" t="s">
        <v>60</v>
      </c>
      <c r="K114" s="105"/>
      <c r="L114" s="105"/>
      <c r="M114" s="105"/>
      <c r="N114" s="103"/>
      <c r="O114" s="103"/>
      <c r="P114" s="103"/>
      <c r="Q114" s="103"/>
      <c r="R114" s="103"/>
    </row>
    <row r="115" spans="1:18" ht="15">
      <c r="A115" s="103"/>
      <c r="K115" s="105"/>
      <c r="L115" s="105"/>
      <c r="M115" s="105"/>
      <c r="N115" s="103"/>
      <c r="O115" s="103"/>
      <c r="P115" s="103"/>
      <c r="Q115" s="103"/>
      <c r="R115" s="103"/>
    </row>
    <row r="116" spans="1:18" ht="15">
      <c r="A116" s="103"/>
      <c r="B116" s="86" t="s">
        <v>61</v>
      </c>
      <c r="C116" s="85">
        <f aca="true" t="shared" si="5" ref="C116:D118">+C46</f>
        <v>186000</v>
      </c>
      <c r="D116" s="85">
        <f t="shared" si="5"/>
        <v>0.11</v>
      </c>
      <c r="E116" s="85">
        <f>+C116*D116</f>
        <v>20460</v>
      </c>
      <c r="K116" s="105"/>
      <c r="L116" s="105"/>
      <c r="M116" s="105"/>
      <c r="N116" s="103"/>
      <c r="O116" s="103"/>
      <c r="P116" s="103"/>
      <c r="Q116" s="103"/>
      <c r="R116" s="103"/>
    </row>
    <row r="117" spans="1:18" ht="15">
      <c r="A117" s="103"/>
      <c r="B117" s="86" t="s">
        <v>62</v>
      </c>
      <c r="C117" s="85">
        <f t="shared" si="5"/>
        <v>240000</v>
      </c>
      <c r="D117" s="85">
        <f t="shared" si="5"/>
        <v>0.13</v>
      </c>
      <c r="E117" s="85">
        <f>+C117*D117</f>
        <v>31200</v>
      </c>
      <c r="K117" s="105"/>
      <c r="L117" s="105"/>
      <c r="M117" s="105"/>
      <c r="N117" s="103"/>
      <c r="O117" s="103"/>
      <c r="P117" s="103"/>
      <c r="Q117" s="103"/>
      <c r="R117" s="103"/>
    </row>
    <row r="118" spans="1:18" ht="15">
      <c r="A118" s="103"/>
      <c r="B118" s="86" t="s">
        <v>63</v>
      </c>
      <c r="C118" s="85">
        <f t="shared" si="5"/>
        <v>60000</v>
      </c>
      <c r="D118" s="85">
        <f t="shared" si="5"/>
        <v>0.15</v>
      </c>
      <c r="E118" s="85">
        <f>+C118*D118</f>
        <v>9000</v>
      </c>
      <c r="K118" s="105"/>
      <c r="L118" s="105"/>
      <c r="M118" s="105"/>
      <c r="N118" s="103"/>
      <c r="O118" s="103"/>
      <c r="P118" s="103"/>
      <c r="Q118" s="103"/>
      <c r="R118" s="103"/>
    </row>
    <row r="119" spans="1:18" ht="15">
      <c r="A119" s="103"/>
      <c r="C119" s="85">
        <f>SUM(C116:C118)</f>
        <v>486000</v>
      </c>
      <c r="E119" s="85">
        <f>SUM(E116:E118)</f>
        <v>60660</v>
      </c>
      <c r="K119" s="105"/>
      <c r="L119" s="105"/>
      <c r="M119" s="105"/>
      <c r="N119" s="103"/>
      <c r="O119" s="103"/>
      <c r="P119" s="103"/>
      <c r="Q119" s="103"/>
      <c r="R119" s="103"/>
    </row>
    <row r="120" spans="1:18" ht="15">
      <c r="A120" s="103"/>
      <c r="K120" s="105"/>
      <c r="L120" s="105"/>
      <c r="M120" s="105"/>
      <c r="N120" s="103"/>
      <c r="O120" s="103"/>
      <c r="P120" s="103"/>
      <c r="Q120" s="103"/>
      <c r="R120" s="103"/>
    </row>
    <row r="121" spans="1:18" ht="15">
      <c r="A121" s="103"/>
      <c r="B121" s="86" t="s">
        <v>182</v>
      </c>
      <c r="K121" s="105"/>
      <c r="L121" s="105"/>
      <c r="M121" s="105"/>
      <c r="N121" s="103"/>
      <c r="O121" s="103"/>
      <c r="P121" s="103"/>
      <c r="Q121" s="103"/>
      <c r="R121" s="103"/>
    </row>
    <row r="122" spans="1:18" ht="15.75">
      <c r="A122" s="103"/>
      <c r="C122" s="87" t="s">
        <v>186</v>
      </c>
      <c r="D122" s="87" t="s">
        <v>59</v>
      </c>
      <c r="E122" s="87" t="s">
        <v>68</v>
      </c>
      <c r="K122" s="105"/>
      <c r="L122" s="105"/>
      <c r="M122" s="105"/>
      <c r="N122" s="103"/>
      <c r="O122" s="103"/>
      <c r="P122" s="103"/>
      <c r="Q122" s="103"/>
      <c r="R122" s="103"/>
    </row>
    <row r="123" spans="1:18" ht="15">
      <c r="A123" s="103"/>
      <c r="B123" s="86" t="s">
        <v>183</v>
      </c>
      <c r="C123" s="85">
        <v>538200</v>
      </c>
      <c r="D123" s="85">
        <v>0.12</v>
      </c>
      <c r="E123" s="85">
        <f>+C123*D123</f>
        <v>64584</v>
      </c>
      <c r="K123" s="105"/>
      <c r="L123" s="105"/>
      <c r="M123" s="105"/>
      <c r="N123" s="103"/>
      <c r="O123" s="103"/>
      <c r="P123" s="103"/>
      <c r="Q123" s="103"/>
      <c r="R123" s="103"/>
    </row>
    <row r="124" spans="1:18" ht="15">
      <c r="A124" s="103"/>
      <c r="B124" s="86" t="s">
        <v>184</v>
      </c>
      <c r="C124" s="85">
        <v>418200</v>
      </c>
      <c r="E124" s="85">
        <f>+E123-E125</f>
        <v>45384</v>
      </c>
      <c r="K124" s="105"/>
      <c r="L124" s="105"/>
      <c r="M124" s="105"/>
      <c r="N124" s="103"/>
      <c r="O124" s="103"/>
      <c r="P124" s="103"/>
      <c r="Q124" s="103"/>
      <c r="R124" s="103"/>
    </row>
    <row r="125" spans="1:18" ht="15">
      <c r="A125" s="103"/>
      <c r="B125" s="86" t="s">
        <v>185</v>
      </c>
      <c r="C125" s="85">
        <f>+C123-C124</f>
        <v>120000</v>
      </c>
      <c r="D125" s="85">
        <v>0.16</v>
      </c>
      <c r="E125" s="85">
        <f>+C125*D125</f>
        <v>19200</v>
      </c>
      <c r="K125" s="105"/>
      <c r="L125" s="105"/>
      <c r="M125" s="105"/>
      <c r="N125" s="103"/>
      <c r="O125" s="103"/>
      <c r="P125" s="103"/>
      <c r="Q125" s="103"/>
      <c r="R125" s="103"/>
    </row>
    <row r="126" spans="1:18" ht="15">
      <c r="A126" s="103"/>
      <c r="K126" s="105"/>
      <c r="L126" s="105"/>
      <c r="M126" s="105"/>
      <c r="N126" s="103"/>
      <c r="O126" s="103"/>
      <c r="P126" s="103"/>
      <c r="Q126" s="103"/>
      <c r="R126" s="103"/>
    </row>
    <row r="127" spans="1:18" ht="15">
      <c r="A127" s="103"/>
      <c r="K127" s="105"/>
      <c r="L127" s="105"/>
      <c r="M127" s="105"/>
      <c r="N127" s="103"/>
      <c r="O127" s="103"/>
      <c r="P127" s="103"/>
      <c r="Q127" s="103"/>
      <c r="R127" s="103"/>
    </row>
    <row r="128" spans="1:18" ht="15.75">
      <c r="A128" s="103"/>
      <c r="B128" s="84" t="s">
        <v>187</v>
      </c>
      <c r="C128" s="85" t="s">
        <v>188</v>
      </c>
      <c r="D128" s="85" t="s">
        <v>191</v>
      </c>
      <c r="K128" s="105"/>
      <c r="L128" s="105"/>
      <c r="M128" s="105"/>
      <c r="N128" s="103"/>
      <c r="O128" s="103"/>
      <c r="P128" s="103"/>
      <c r="Q128" s="103"/>
      <c r="R128" s="103"/>
    </row>
    <row r="129" spans="1:18" ht="15.75">
      <c r="A129" s="103"/>
      <c r="C129" s="87" t="s">
        <v>231</v>
      </c>
      <c r="D129" s="87"/>
      <c r="E129" s="87" t="s">
        <v>68</v>
      </c>
      <c r="K129" s="105"/>
      <c r="L129" s="105"/>
      <c r="M129" s="105"/>
      <c r="N129" s="103"/>
      <c r="O129" s="103"/>
      <c r="P129" s="103"/>
      <c r="Q129" s="103"/>
      <c r="R129" s="103"/>
    </row>
    <row r="130" spans="1:18" ht="15">
      <c r="A130" s="103"/>
      <c r="B130" s="86" t="s">
        <v>189</v>
      </c>
      <c r="E130" s="85">
        <v>84000</v>
      </c>
      <c r="K130" s="105"/>
      <c r="L130" s="105"/>
      <c r="M130" s="105"/>
      <c r="N130" s="103"/>
      <c r="O130" s="103"/>
      <c r="P130" s="103"/>
      <c r="Q130" s="103"/>
      <c r="R130" s="103"/>
    </row>
    <row r="131" spans="1:18" ht="15">
      <c r="A131" s="103"/>
      <c r="B131" s="86" t="s">
        <v>190</v>
      </c>
      <c r="C131" s="85">
        <v>921600</v>
      </c>
      <c r="D131" s="85">
        <v>0.11</v>
      </c>
      <c r="E131" s="85">
        <f>+C131*D131</f>
        <v>101376</v>
      </c>
      <c r="K131" s="105"/>
      <c r="L131" s="105"/>
      <c r="M131" s="105"/>
      <c r="N131" s="103"/>
      <c r="O131" s="103"/>
      <c r="P131" s="103"/>
      <c r="Q131" s="103"/>
      <c r="R131" s="103"/>
    </row>
    <row r="132" spans="1:18" ht="15">
      <c r="A132" s="103"/>
      <c r="B132" s="86" t="s">
        <v>195</v>
      </c>
      <c r="E132" s="85">
        <f>+E130-E131</f>
        <v>-17376</v>
      </c>
      <c r="K132" s="105"/>
      <c r="L132" s="105"/>
      <c r="M132" s="105"/>
      <c r="N132" s="103"/>
      <c r="O132" s="103"/>
      <c r="P132" s="103"/>
      <c r="Q132" s="103"/>
      <c r="R132" s="103"/>
    </row>
    <row r="133" spans="1:18" ht="15">
      <c r="A133" s="103"/>
      <c r="K133" s="105"/>
      <c r="L133" s="105"/>
      <c r="M133" s="105"/>
      <c r="N133" s="103"/>
      <c r="O133" s="103"/>
      <c r="P133" s="103"/>
      <c r="Q133" s="103"/>
      <c r="R133" s="103"/>
    </row>
    <row r="134" spans="1:18" ht="15">
      <c r="A134" s="103"/>
      <c r="K134" s="105"/>
      <c r="L134" s="105"/>
      <c r="M134" s="105"/>
      <c r="N134" s="103"/>
      <c r="O134" s="103"/>
      <c r="P134" s="103"/>
      <c r="Q134" s="103"/>
      <c r="R134" s="103"/>
    </row>
    <row r="135" spans="1:18" ht="15">
      <c r="A135" s="103"/>
      <c r="K135" s="105"/>
      <c r="L135" s="105"/>
      <c r="M135" s="105"/>
      <c r="N135" s="103"/>
      <c r="O135" s="103"/>
      <c r="P135" s="103"/>
      <c r="Q135" s="103"/>
      <c r="R135" s="103"/>
    </row>
    <row r="136" spans="1:18" ht="15">
      <c r="A136" s="103"/>
      <c r="B136" s="103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3"/>
      <c r="O136" s="103"/>
      <c r="P136" s="103"/>
      <c r="Q136" s="103"/>
      <c r="R136" s="103"/>
    </row>
    <row r="137" spans="1:18" ht="15">
      <c r="A137" s="103"/>
      <c r="B137" s="103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3"/>
      <c r="O137" s="103"/>
      <c r="P137" s="103"/>
      <c r="Q137" s="103"/>
      <c r="R137" s="103"/>
    </row>
    <row r="138" spans="1:18" ht="15">
      <c r="A138" s="103"/>
      <c r="B138" s="103"/>
      <c r="C138" s="105">
        <v>1</v>
      </c>
      <c r="D138" s="105">
        <v>0.9</v>
      </c>
      <c r="E138" s="105">
        <v>0.1</v>
      </c>
      <c r="F138" s="105"/>
      <c r="G138" s="105" t="s">
        <v>99</v>
      </c>
      <c r="H138" s="105"/>
      <c r="I138" s="105">
        <f>+E138</f>
        <v>0.1</v>
      </c>
      <c r="J138" s="105"/>
      <c r="K138" s="105" t="s">
        <v>100</v>
      </c>
      <c r="L138" s="105"/>
      <c r="M138" s="105"/>
      <c r="N138" s="103"/>
      <c r="O138" s="103"/>
      <c r="P138" s="103"/>
      <c r="Q138" s="103"/>
      <c r="R138" s="103"/>
    </row>
    <row r="139" spans="1:18" ht="15">
      <c r="A139" s="103"/>
      <c r="B139" s="103" t="s">
        <v>97</v>
      </c>
      <c r="C139" s="105">
        <f>+F95</f>
        <v>95040</v>
      </c>
      <c r="D139" s="105">
        <f>+C139*D138</f>
        <v>85536</v>
      </c>
      <c r="E139" s="105">
        <f>+C139*E138</f>
        <v>9504</v>
      </c>
      <c r="F139" s="105"/>
      <c r="G139" s="105" t="s">
        <v>101</v>
      </c>
      <c r="H139" s="105">
        <f>+F75</f>
        <v>109544.82</v>
      </c>
      <c r="I139" s="105">
        <v>0</v>
      </c>
      <c r="J139" s="105"/>
      <c r="K139" s="105" t="s">
        <v>97</v>
      </c>
      <c r="L139" s="105">
        <f>+F95</f>
        <v>95040</v>
      </c>
      <c r="M139" s="105"/>
      <c r="N139" s="103"/>
      <c r="O139" s="103"/>
      <c r="P139" s="103"/>
      <c r="Q139" s="103"/>
      <c r="R139" s="103"/>
    </row>
    <row r="140" spans="1:18" ht="15">
      <c r="A140" s="103"/>
      <c r="B140" s="103" t="s">
        <v>102</v>
      </c>
      <c r="C140" s="105">
        <f>+F73</f>
        <v>19200</v>
      </c>
      <c r="D140" s="105">
        <f>+C140*D138</f>
        <v>17280</v>
      </c>
      <c r="E140" s="105">
        <f>+C140*E138</f>
        <v>1920</v>
      </c>
      <c r="F140" s="105"/>
      <c r="G140" s="105" t="s">
        <v>103</v>
      </c>
      <c r="H140" s="105">
        <v>2880</v>
      </c>
      <c r="I140" s="105">
        <v>0</v>
      </c>
      <c r="J140" s="105"/>
      <c r="K140" s="105" t="s">
        <v>104</v>
      </c>
      <c r="L140" s="105">
        <f>+F96</f>
        <v>165548.82</v>
      </c>
      <c r="M140" s="105"/>
      <c r="N140" s="103"/>
      <c r="O140" s="103"/>
      <c r="P140" s="103"/>
      <c r="Q140" s="103"/>
      <c r="R140" s="103"/>
    </row>
    <row r="141" spans="1:18" ht="15">
      <c r="A141" s="103"/>
      <c r="B141" s="103" t="s">
        <v>105</v>
      </c>
      <c r="C141" s="105"/>
      <c r="D141" s="105">
        <f>SUM(D139:D140)</f>
        <v>102816</v>
      </c>
      <c r="E141" s="105">
        <f>SUM(E139:E140)</f>
        <v>11424</v>
      </c>
      <c r="F141" s="105"/>
      <c r="G141" s="105" t="s">
        <v>106</v>
      </c>
      <c r="H141" s="105">
        <v>-3712.5</v>
      </c>
      <c r="I141" s="105">
        <v>0</v>
      </c>
      <c r="J141" s="105"/>
      <c r="K141" s="105" t="s">
        <v>106</v>
      </c>
      <c r="L141" s="105">
        <f>+H141</f>
        <v>-3712.5</v>
      </c>
      <c r="M141" s="105"/>
      <c r="N141" s="103"/>
      <c r="O141" s="103"/>
      <c r="P141" s="103"/>
      <c r="Q141" s="103"/>
      <c r="R141" s="103"/>
    </row>
    <row r="142" spans="1:18" ht="15">
      <c r="A142" s="103"/>
      <c r="B142" s="103" t="s">
        <v>107</v>
      </c>
      <c r="C142" s="105"/>
      <c r="D142" s="105">
        <f>+C86</f>
        <v>259526.4</v>
      </c>
      <c r="E142" s="105"/>
      <c r="F142" s="105"/>
      <c r="G142" s="105"/>
      <c r="H142" s="105">
        <f>SUM(H139:H141)</f>
        <v>108712.32</v>
      </c>
      <c r="I142" s="105">
        <f>+H142*I138</f>
        <v>10871.232000000002</v>
      </c>
      <c r="J142" s="105"/>
      <c r="K142" s="105"/>
      <c r="L142" s="105">
        <f>SUM(L139:L141)</f>
        <v>256876.32</v>
      </c>
      <c r="M142" s="105"/>
      <c r="N142" s="103"/>
      <c r="O142" s="103"/>
      <c r="P142" s="103"/>
      <c r="Q142" s="103"/>
      <c r="R142" s="103"/>
    </row>
    <row r="143" spans="1:18" ht="15">
      <c r="A143" s="103"/>
      <c r="B143" s="103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>
        <f>+E97+G97</f>
        <v>37255.98</v>
      </c>
      <c r="M143" s="105"/>
      <c r="N143" s="103"/>
      <c r="O143" s="103"/>
      <c r="P143" s="103"/>
      <c r="Q143" s="103"/>
      <c r="R143" s="103"/>
    </row>
    <row r="144" spans="1:18" ht="15">
      <c r="A144" s="103"/>
      <c r="B144" s="103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>
        <f>+L142-L143</f>
        <v>219620.34</v>
      </c>
      <c r="M144" s="105"/>
      <c r="N144" s="103"/>
      <c r="O144" s="103"/>
      <c r="P144" s="103"/>
      <c r="Q144" s="103"/>
      <c r="R144" s="103"/>
    </row>
    <row r="145" spans="1:18" ht="15">
      <c r="A145" s="103"/>
      <c r="B145" s="103" t="s">
        <v>244</v>
      </c>
      <c r="C145" s="105"/>
      <c r="D145" s="105">
        <f>+D141-D142</f>
        <v>-156710.4</v>
      </c>
      <c r="E145" s="105"/>
      <c r="F145" s="105"/>
      <c r="G145" s="105"/>
      <c r="H145" s="105"/>
      <c r="I145" s="105"/>
      <c r="J145" s="105"/>
      <c r="K145" s="105"/>
      <c r="L145" s="105">
        <f>+L144*I138</f>
        <v>21962.034</v>
      </c>
      <c r="M145" s="105"/>
      <c r="N145" s="103"/>
      <c r="O145" s="103"/>
      <c r="P145" s="103"/>
      <c r="Q145" s="103"/>
      <c r="R145" s="103"/>
    </row>
    <row r="146" spans="1:18" ht="15">
      <c r="A146" s="103"/>
      <c r="B146" s="103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3"/>
      <c r="O146" s="103"/>
      <c r="P146" s="103"/>
      <c r="Q146" s="103"/>
      <c r="R146" s="103"/>
    </row>
    <row r="147" spans="1:18" ht="15">
      <c r="A147" s="103"/>
      <c r="B147" s="103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3"/>
      <c r="O147" s="103"/>
      <c r="P147" s="103"/>
      <c r="Q147" s="103"/>
      <c r="R147" s="103"/>
    </row>
    <row r="148" spans="1:18" ht="15">
      <c r="A148" s="103"/>
      <c r="B148" s="103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3"/>
      <c r="O148" s="103"/>
      <c r="P148" s="103"/>
      <c r="Q148" s="103"/>
      <c r="R148" s="103"/>
    </row>
    <row r="149" spans="1:18" ht="15">
      <c r="A149" s="103"/>
      <c r="B149" s="103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3"/>
      <c r="O149" s="103"/>
      <c r="P149" s="103"/>
      <c r="Q149" s="103"/>
      <c r="R149" s="103"/>
    </row>
    <row r="150" spans="1:18" ht="15">
      <c r="A150" s="103"/>
      <c r="B150" s="103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3"/>
      <c r="O150" s="103"/>
      <c r="P150" s="103"/>
      <c r="Q150" s="103"/>
      <c r="R150" s="103"/>
    </row>
    <row r="151" spans="1:18" ht="15">
      <c r="A151" s="103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3"/>
      <c r="O151" s="103"/>
      <c r="P151" s="103"/>
      <c r="Q151" s="103"/>
      <c r="R151" s="103"/>
    </row>
    <row r="152" spans="1:18" ht="15">
      <c r="A152" s="103"/>
      <c r="B152" s="107" t="s">
        <v>128</v>
      </c>
      <c r="C152" s="107"/>
      <c r="D152" s="107"/>
      <c r="E152" s="105"/>
      <c r="F152" s="105"/>
      <c r="G152" s="105"/>
      <c r="H152" s="105"/>
      <c r="I152" s="105"/>
      <c r="J152" s="105"/>
      <c r="K152" s="105"/>
      <c r="L152" s="105"/>
      <c r="M152" s="105"/>
      <c r="N152" s="103"/>
      <c r="O152" s="103"/>
      <c r="P152" s="103"/>
      <c r="Q152" s="103"/>
      <c r="R152" s="103"/>
    </row>
    <row r="153" spans="1:18" ht="15">
      <c r="A153" s="103"/>
      <c r="B153" s="107" t="s">
        <v>129</v>
      </c>
      <c r="C153" s="107"/>
      <c r="D153" s="107"/>
      <c r="E153" s="105"/>
      <c r="F153" s="105"/>
      <c r="G153" s="105"/>
      <c r="H153" s="105"/>
      <c r="I153" s="105"/>
      <c r="J153" s="105"/>
      <c r="K153" s="105"/>
      <c r="L153" s="105"/>
      <c r="M153" s="105"/>
      <c r="N153" s="103"/>
      <c r="O153" s="103"/>
      <c r="P153" s="103"/>
      <c r="Q153" s="103"/>
      <c r="R153" s="103"/>
    </row>
    <row r="154" spans="1:18" ht="15">
      <c r="A154" s="103"/>
      <c r="B154" s="107" t="s">
        <v>130</v>
      </c>
      <c r="C154" s="107"/>
      <c r="D154" s="107"/>
      <c r="E154" s="105"/>
      <c r="F154" s="105"/>
      <c r="G154" s="105"/>
      <c r="H154" s="105"/>
      <c r="I154" s="105"/>
      <c r="J154" s="105"/>
      <c r="K154" s="105"/>
      <c r="L154" s="105"/>
      <c r="M154" s="105"/>
      <c r="N154" s="103"/>
      <c r="O154" s="103"/>
      <c r="P154" s="103"/>
      <c r="Q154" s="103"/>
      <c r="R154" s="103"/>
    </row>
    <row r="155" spans="1:18" ht="15">
      <c r="A155" s="103"/>
      <c r="B155" s="107" t="s">
        <v>135</v>
      </c>
      <c r="C155" s="107"/>
      <c r="D155" s="107"/>
      <c r="E155" s="105"/>
      <c r="F155" s="105"/>
      <c r="G155" s="105"/>
      <c r="H155" s="105"/>
      <c r="I155" s="105"/>
      <c r="J155" s="105"/>
      <c r="K155" s="105"/>
      <c r="L155" s="105"/>
      <c r="M155" s="105"/>
      <c r="N155" s="103"/>
      <c r="O155" s="103"/>
      <c r="P155" s="103"/>
      <c r="Q155" s="103"/>
      <c r="R155" s="103"/>
    </row>
    <row r="156" spans="1:18" ht="15">
      <c r="A156" s="103"/>
      <c r="B156" s="105" t="s">
        <v>77</v>
      </c>
      <c r="C156" s="105"/>
      <c r="D156" s="105">
        <f>+L62</f>
        <v>1161659.2</v>
      </c>
      <c r="E156" s="105"/>
      <c r="F156" s="105"/>
      <c r="G156" s="105"/>
      <c r="H156" s="105"/>
      <c r="I156" s="105"/>
      <c r="J156" s="105"/>
      <c r="K156" s="105"/>
      <c r="L156" s="105"/>
      <c r="M156" s="105"/>
      <c r="N156" s="103"/>
      <c r="O156" s="103"/>
      <c r="P156" s="103"/>
      <c r="Q156" s="103"/>
      <c r="R156" s="103"/>
    </row>
    <row r="157" spans="1:18" ht="15">
      <c r="A157" s="103"/>
      <c r="B157" s="105" t="s">
        <v>131</v>
      </c>
      <c r="C157" s="105"/>
      <c r="D157" s="105">
        <f>-K63++K64-L67</f>
        <v>-882047.0399999999</v>
      </c>
      <c r="E157" s="105"/>
      <c r="F157" s="105"/>
      <c r="G157" s="105"/>
      <c r="H157" s="105"/>
      <c r="I157" s="105"/>
      <c r="J157" s="105"/>
      <c r="K157" s="105"/>
      <c r="L157" s="105"/>
      <c r="M157" s="105"/>
      <c r="N157" s="103"/>
      <c r="O157" s="103"/>
      <c r="P157" s="103"/>
      <c r="Q157" s="103"/>
      <c r="R157" s="103"/>
    </row>
    <row r="158" spans="2:5" ht="15">
      <c r="B158" s="110"/>
      <c r="C158" s="110"/>
      <c r="D158" s="110">
        <f>SUM(D156:D157)</f>
        <v>279612.16000000003</v>
      </c>
      <c r="E158" s="110"/>
    </row>
    <row r="159" spans="2:5" ht="15">
      <c r="B159" s="110" t="s">
        <v>80</v>
      </c>
      <c r="C159" s="110"/>
      <c r="D159" s="110">
        <f>+K65</f>
        <v>355894.92</v>
      </c>
      <c r="E159" s="110"/>
    </row>
    <row r="160" spans="2:5" ht="15">
      <c r="B160" s="110"/>
      <c r="C160" s="110"/>
      <c r="D160" s="110"/>
      <c r="E160" s="110"/>
    </row>
    <row r="161" spans="2:5" ht="15">
      <c r="B161" s="110" t="s">
        <v>72</v>
      </c>
      <c r="C161" s="110"/>
      <c r="D161" s="110">
        <f>+K68</f>
        <v>10871.232000000002</v>
      </c>
      <c r="E161" s="110"/>
    </row>
    <row r="162" spans="2:5" ht="15">
      <c r="B162" s="110" t="s">
        <v>133</v>
      </c>
      <c r="C162" s="110"/>
      <c r="D162" s="110">
        <f>+D158-D159-D161</f>
        <v>-87153.99199999995</v>
      </c>
      <c r="E162" s="110"/>
    </row>
    <row r="163" spans="2:5" ht="15">
      <c r="B163" s="110"/>
      <c r="C163" s="110"/>
      <c r="D163" s="110"/>
      <c r="E163" s="110"/>
    </row>
    <row r="164" spans="2:5" ht="15">
      <c r="B164" s="110"/>
      <c r="C164" s="110"/>
      <c r="D164" s="110"/>
      <c r="E164" s="110"/>
    </row>
    <row r="165" spans="2:5" ht="15">
      <c r="B165" s="111" t="s">
        <v>128</v>
      </c>
      <c r="C165" s="111"/>
      <c r="D165" s="111"/>
      <c r="E165" s="110"/>
    </row>
    <row r="166" spans="2:5" ht="15">
      <c r="B166" s="111" t="s">
        <v>134</v>
      </c>
      <c r="C166" s="111"/>
      <c r="D166" s="111"/>
      <c r="E166" s="110"/>
    </row>
    <row r="167" spans="2:5" ht="15">
      <c r="B167" s="111" t="s">
        <v>130</v>
      </c>
      <c r="C167" s="111"/>
      <c r="D167" s="111"/>
      <c r="E167" s="110"/>
    </row>
    <row r="168" spans="2:5" ht="15">
      <c r="B168" s="112" t="s">
        <v>135</v>
      </c>
      <c r="C168" s="112"/>
      <c r="D168" s="112"/>
      <c r="E168" s="110"/>
    </row>
    <row r="169" spans="2:5" ht="15">
      <c r="B169" s="110"/>
      <c r="C169" s="110"/>
      <c r="D169" s="110"/>
      <c r="E169" s="110"/>
    </row>
    <row r="170" spans="2:5" ht="15">
      <c r="B170" s="110" t="s">
        <v>86</v>
      </c>
      <c r="C170" s="110"/>
      <c r="D170" s="110">
        <f>+L72</f>
        <v>475928.8</v>
      </c>
      <c r="E170" s="110"/>
    </row>
    <row r="171" spans="2:5" ht="15">
      <c r="B171" s="110" t="s">
        <v>136</v>
      </c>
      <c r="C171" s="110"/>
      <c r="D171" s="110">
        <f>+L74</f>
        <v>38253.6</v>
      </c>
      <c r="E171" s="110"/>
    </row>
    <row r="172" spans="2:5" ht="15">
      <c r="B172" s="110" t="s">
        <v>137</v>
      </c>
      <c r="C172" s="110"/>
      <c r="D172" s="110"/>
      <c r="E172" s="110"/>
    </row>
    <row r="173" spans="2:5" ht="15">
      <c r="B173" s="110" t="s">
        <v>88</v>
      </c>
      <c r="C173" s="110"/>
      <c r="D173" s="110">
        <f>+K76</f>
        <v>55440</v>
      </c>
      <c r="E173" s="110"/>
    </row>
    <row r="174" spans="2:5" ht="15">
      <c r="B174" s="110" t="s">
        <v>89</v>
      </c>
      <c r="C174" s="110"/>
      <c r="D174" s="110">
        <f>SUM(D170:D173)</f>
        <v>569622.3999999999</v>
      </c>
      <c r="E174" s="110"/>
    </row>
    <row r="175" spans="2:5" ht="15">
      <c r="B175" s="110"/>
      <c r="C175" s="110"/>
      <c r="D175" s="110"/>
      <c r="E175" s="110"/>
    </row>
    <row r="176" spans="2:5" ht="15">
      <c r="B176" s="110"/>
      <c r="C176" s="110"/>
      <c r="D176" s="110"/>
      <c r="E176" s="110"/>
    </row>
    <row r="177" spans="2:5" ht="15">
      <c r="B177" s="111" t="s">
        <v>128</v>
      </c>
      <c r="C177" s="111"/>
      <c r="D177" s="111"/>
      <c r="E177" s="110"/>
    </row>
    <row r="178" spans="2:5" ht="15">
      <c r="B178" s="111" t="s">
        <v>138</v>
      </c>
      <c r="C178" s="111"/>
      <c r="D178" s="111"/>
      <c r="E178" s="110"/>
    </row>
    <row r="179" spans="2:5" ht="15">
      <c r="B179" s="111" t="s">
        <v>139</v>
      </c>
      <c r="C179" s="111"/>
      <c r="D179" s="111"/>
      <c r="E179" s="110"/>
    </row>
    <row r="180" spans="2:5" ht="15">
      <c r="B180" s="112" t="s">
        <v>135</v>
      </c>
      <c r="C180" s="112"/>
      <c r="D180" s="112"/>
      <c r="E180" s="110"/>
    </row>
    <row r="181" spans="2:5" ht="15">
      <c r="B181" s="110"/>
      <c r="C181" s="110"/>
      <c r="D181" s="110"/>
      <c r="E181" s="110"/>
    </row>
    <row r="182" spans="2:5" ht="15">
      <c r="B182" s="110" t="s">
        <v>140</v>
      </c>
      <c r="C182" s="110"/>
      <c r="D182" s="110"/>
      <c r="E182" s="110"/>
    </row>
    <row r="183" spans="2:5" ht="15">
      <c r="B183" s="110" t="s">
        <v>141</v>
      </c>
      <c r="C183" s="110"/>
      <c r="D183" s="110">
        <f>SUM(C184:C185)</f>
        <v>469370.4</v>
      </c>
      <c r="E183" s="110"/>
    </row>
    <row r="184" spans="2:5" ht="15">
      <c r="B184" s="110" t="s">
        <v>60</v>
      </c>
      <c r="C184" s="110">
        <f>+K87</f>
        <v>312660</v>
      </c>
      <c r="D184" s="110"/>
      <c r="E184" s="110"/>
    </row>
    <row r="185" spans="2:5" ht="15">
      <c r="B185" s="110" t="s">
        <v>142</v>
      </c>
      <c r="C185" s="110">
        <f>+K86</f>
        <v>156710.4</v>
      </c>
      <c r="D185" s="110"/>
      <c r="E185" s="110"/>
    </row>
    <row r="186" spans="2:5" ht="15">
      <c r="B186" s="110" t="s">
        <v>143</v>
      </c>
      <c r="C186" s="110"/>
      <c r="D186" s="110">
        <f>SUM(C187:C190)</f>
        <v>1355105.508</v>
      </c>
      <c r="E186" s="110"/>
    </row>
    <row r="187" spans="2:5" ht="15">
      <c r="B187" s="110" t="s">
        <v>93</v>
      </c>
      <c r="C187" s="110">
        <f>+K84</f>
        <v>101133.7</v>
      </c>
      <c r="D187" s="110"/>
      <c r="E187" s="110"/>
    </row>
    <row r="188" spans="2:5" ht="15">
      <c r="B188" s="110" t="s">
        <v>117</v>
      </c>
      <c r="C188" s="110">
        <f>+K82</f>
        <v>549165.044</v>
      </c>
      <c r="D188" s="110"/>
      <c r="E188" s="110"/>
    </row>
    <row r="189" spans="2:5" ht="15">
      <c r="B189" s="110" t="s">
        <v>92</v>
      </c>
      <c r="C189" s="110">
        <f>+K81</f>
        <v>75354.9</v>
      </c>
      <c r="D189" s="110"/>
      <c r="E189" s="110"/>
    </row>
    <row r="190" spans="2:5" ht="15">
      <c r="B190" s="110" t="s">
        <v>144</v>
      </c>
      <c r="C190" s="110">
        <f>+K80</f>
        <v>629451.8640000001</v>
      </c>
      <c r="D190" s="110"/>
      <c r="E190" s="110"/>
    </row>
    <row r="191" spans="2:5" ht="15">
      <c r="B191" s="110" t="s">
        <v>145</v>
      </c>
      <c r="C191" s="110"/>
      <c r="D191" s="110">
        <f>SUM(D183:D190)</f>
        <v>1824475.9079999998</v>
      </c>
      <c r="E191" s="110"/>
    </row>
    <row r="192" spans="2:5" ht="15">
      <c r="B192" s="110"/>
      <c r="C192" s="110"/>
      <c r="D192" s="110"/>
      <c r="E192" s="110"/>
    </row>
    <row r="193" spans="2:5" ht="15">
      <c r="B193" s="110" t="s">
        <v>146</v>
      </c>
      <c r="C193" s="110"/>
      <c r="D193" s="110"/>
      <c r="E193" s="110"/>
    </row>
    <row r="194" spans="2:5" ht="15">
      <c r="B194" s="110" t="s">
        <v>97</v>
      </c>
      <c r="C194" s="110"/>
      <c r="D194" s="110">
        <f>SUM(C195:C197)</f>
        <v>1389577.8699999999</v>
      </c>
      <c r="E194" s="110"/>
    </row>
    <row r="195" spans="2:5" ht="15">
      <c r="B195" s="110" t="s">
        <v>97</v>
      </c>
      <c r="C195" s="110">
        <f>+L95</f>
        <v>1008000</v>
      </c>
      <c r="D195" s="110"/>
      <c r="E195" s="110"/>
    </row>
    <row r="196" spans="2:5" ht="15">
      <c r="B196" s="110" t="s">
        <v>98</v>
      </c>
      <c r="C196" s="110">
        <f>+L96</f>
        <v>348047.488</v>
      </c>
      <c r="D196" s="110"/>
      <c r="E196" s="110"/>
    </row>
    <row r="197" spans="2:5" ht="15">
      <c r="B197" s="110" t="s">
        <v>66</v>
      </c>
      <c r="C197" s="110">
        <f>+K97</f>
        <v>33530.382000000005</v>
      </c>
      <c r="D197" s="110"/>
      <c r="E197" s="110"/>
    </row>
    <row r="198" spans="2:5" ht="15">
      <c r="B198" s="110" t="s">
        <v>72</v>
      </c>
      <c r="C198" s="110">
        <f>+L98</f>
        <v>21962.034</v>
      </c>
      <c r="D198" s="110"/>
      <c r="E198" s="110"/>
    </row>
    <row r="199" spans="2:5" ht="15">
      <c r="B199" s="110" t="s">
        <v>147</v>
      </c>
      <c r="C199" s="110"/>
      <c r="D199" s="110">
        <f>SUM(C200:C203)</f>
        <v>305793.6</v>
      </c>
      <c r="E199" s="110"/>
    </row>
    <row r="200" spans="2:5" ht="15">
      <c r="B200" s="110" t="s">
        <v>122</v>
      </c>
      <c r="C200" s="110">
        <f>+L91</f>
        <v>39600</v>
      </c>
      <c r="D200" s="110"/>
      <c r="E200" s="110"/>
    </row>
    <row r="201" spans="2:5" ht="15">
      <c r="B201" s="110" t="s">
        <v>123</v>
      </c>
      <c r="C201" s="110">
        <f>+L92</f>
        <v>228336</v>
      </c>
      <c r="D201" s="110"/>
      <c r="E201" s="110"/>
    </row>
    <row r="202" spans="2:5" ht="15">
      <c r="B202" s="110" t="s">
        <v>198</v>
      </c>
      <c r="C202" s="110">
        <f>+L93</f>
        <v>37857.6</v>
      </c>
      <c r="D202" s="110"/>
      <c r="E202" s="110"/>
    </row>
    <row r="203" spans="2:5" ht="15">
      <c r="B203" s="110"/>
      <c r="C203" s="110"/>
      <c r="D203" s="110"/>
      <c r="E203" s="110"/>
    </row>
    <row r="204" spans="2:5" ht="15">
      <c r="B204" s="110" t="s">
        <v>148</v>
      </c>
      <c r="C204" s="110"/>
      <c r="D204" s="110">
        <f>SUM(C205:C206)</f>
        <v>147503.168</v>
      </c>
      <c r="E204" s="110"/>
    </row>
    <row r="205" spans="2:5" ht="15">
      <c r="B205" s="110" t="s">
        <v>120</v>
      </c>
      <c r="C205" s="110">
        <f>+L89</f>
        <v>112335.168</v>
      </c>
      <c r="D205" s="110"/>
      <c r="E205" s="110"/>
    </row>
    <row r="206" spans="2:5" ht="15">
      <c r="B206" s="110" t="s">
        <v>149</v>
      </c>
      <c r="C206" s="110">
        <f>+L88</f>
        <v>35168</v>
      </c>
      <c r="D206" s="110"/>
      <c r="E206" s="110"/>
    </row>
    <row r="207" spans="2:5" ht="15">
      <c r="B207" s="110" t="s">
        <v>150</v>
      </c>
      <c r="C207" s="110"/>
      <c r="D207" s="110">
        <f>SUM(D194:D206)</f>
        <v>1842874.6379999998</v>
      </c>
      <c r="E207" s="110"/>
    </row>
    <row r="208" spans="2:5" ht="15">
      <c r="B208" s="110"/>
      <c r="C208" s="110"/>
      <c r="D208" s="110">
        <f>+D207-D191</f>
        <v>18398.72999999998</v>
      </c>
      <c r="E208" s="110"/>
    </row>
    <row r="209" spans="2:5" ht="15">
      <c r="B209" s="110"/>
      <c r="C209" s="110"/>
      <c r="D209" s="110"/>
      <c r="E209" s="110"/>
    </row>
    <row r="210" spans="2:5" ht="15">
      <c r="B210" s="110"/>
      <c r="C210" s="110"/>
      <c r="D210" s="110"/>
      <c r="E210" s="110"/>
    </row>
    <row r="211" spans="2:5" ht="15">
      <c r="B211" s="110"/>
      <c r="C211" s="110"/>
      <c r="D211" s="110"/>
      <c r="E211" s="110"/>
    </row>
    <row r="212" spans="2:5" ht="15">
      <c r="B212" s="110"/>
      <c r="C212" s="110"/>
      <c r="D212" s="110"/>
      <c r="E212" s="110"/>
    </row>
    <row r="213" spans="2:5" ht="15">
      <c r="B213" s="110"/>
      <c r="C213" s="110"/>
      <c r="D213" s="110"/>
      <c r="E213" s="110"/>
    </row>
    <row r="214" spans="2:5" ht="15">
      <c r="B214" s="110"/>
      <c r="C214" s="110"/>
      <c r="D214" s="110"/>
      <c r="E214" s="110"/>
    </row>
    <row r="215" spans="2:5" ht="15">
      <c r="B215" s="110"/>
      <c r="C215" s="110"/>
      <c r="D215" s="110"/>
      <c r="E215" s="110"/>
    </row>
    <row r="216" spans="2:5" ht="15">
      <c r="B216" s="110"/>
      <c r="C216" s="110"/>
      <c r="D216" s="110"/>
      <c r="E216" s="110"/>
    </row>
    <row r="217" spans="2:5" ht="15">
      <c r="B217" s="110"/>
      <c r="C217" s="110"/>
      <c r="D217" s="110"/>
      <c r="E217" s="110"/>
    </row>
    <row r="218" spans="2:5" ht="15">
      <c r="B218" s="110"/>
      <c r="C218" s="110"/>
      <c r="D218" s="110"/>
      <c r="E218" s="110"/>
    </row>
    <row r="219" spans="2:5" ht="15">
      <c r="B219" s="110"/>
      <c r="C219" s="110"/>
      <c r="D219" s="110"/>
      <c r="E219" s="110"/>
    </row>
    <row r="220" spans="2:5" ht="15">
      <c r="B220" s="110"/>
      <c r="C220" s="110"/>
      <c r="D220" s="110"/>
      <c r="E220" s="110"/>
    </row>
  </sheetData>
  <mergeCells count="8">
    <mergeCell ref="B177:D177"/>
    <mergeCell ref="B178:D178"/>
    <mergeCell ref="B179:D179"/>
    <mergeCell ref="B180:D180"/>
    <mergeCell ref="B165:D165"/>
    <mergeCell ref="B166:D166"/>
    <mergeCell ref="B167:D167"/>
    <mergeCell ref="B168:D168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PUBLICO</dc:creator>
  <cp:keywords/>
  <dc:description/>
  <cp:lastModifiedBy>moliva</cp:lastModifiedBy>
  <cp:lastPrinted>2002-10-25T18:43:51Z</cp:lastPrinted>
  <dcterms:created xsi:type="dcterms:W3CDTF">2002-09-09T19:03:47Z</dcterms:created>
  <dcterms:modified xsi:type="dcterms:W3CDTF">2007-09-04T15:04:26Z</dcterms:modified>
  <cp:category/>
  <cp:version/>
  <cp:contentType/>
  <cp:contentStatus/>
</cp:coreProperties>
</file>