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15840" windowHeight="5580"/>
  </bookViews>
  <sheets>
    <sheet name="Hoja1" sheetId="25" r:id="rId1"/>
    <sheet name="Sumaria" sheetId="4" r:id="rId2"/>
    <sheet name="Programa" sheetId="5" r:id="rId3"/>
    <sheet name="A 2" sheetId="6" r:id="rId4"/>
    <sheet name="A 3" sheetId="7" r:id="rId5"/>
    <sheet name="A-4" sheetId="8" r:id="rId6"/>
    <sheet name="Ajustes" sheetId="9" r:id="rId7"/>
    <sheet name="A-6" sheetId="1" r:id="rId8"/>
    <sheet name="A-6-1" sheetId="2" r:id="rId9"/>
    <sheet name="A-6-2" sheetId="3" r:id="rId10"/>
    <sheet name="A-7" sheetId="11" r:id="rId11"/>
    <sheet name="A-8" sheetId="10" r:id="rId12"/>
    <sheet name="B" sheetId="12" r:id="rId13"/>
    <sheet name="B1" sheetId="13" r:id="rId14"/>
    <sheet name="B-2" sheetId="14" r:id="rId15"/>
    <sheet name="B-3" sheetId="15" r:id="rId16"/>
    <sheet name="B 4" sheetId="16" r:id="rId17"/>
    <sheet name="B-5" sheetId="17" r:id="rId18"/>
    <sheet name="B-6" sheetId="18" r:id="rId19"/>
    <sheet name="B-7" sheetId="19" r:id="rId20"/>
    <sheet name="B-8" sheetId="20" r:id="rId21"/>
    <sheet name="B-9" sheetId="21" r:id="rId22"/>
    <sheet name="B10" sheetId="22" r:id="rId23"/>
    <sheet name="B11" sheetId="23" r:id="rId24"/>
    <sheet name="B12" sheetId="24" r:id="rId25"/>
  </sheets>
  <externalReferences>
    <externalReference r:id="rId26"/>
    <externalReference r:id="rId27"/>
  </externalReferences>
  <definedNames>
    <definedName name="_xlnm.Print_Area" localSheetId="3">'A 2'!$B$1:$H$34</definedName>
    <definedName name="_xlnm.Print_Area" localSheetId="4">'A 3'!$B$1:$G$30</definedName>
    <definedName name="_xlnm.Print_Area" localSheetId="5">'A-4'!$B$2:$I$17</definedName>
    <definedName name="_xlnm.Print_Area" localSheetId="7">'A-6'!$A$1:$H$54</definedName>
    <definedName name="_xlnm.Print_Area" localSheetId="8">'A-6-1'!$A$1:$G$27</definedName>
    <definedName name="_xlnm.Print_Area" localSheetId="10">'A-7'!$B$2:$G$21</definedName>
    <definedName name="_xlnm.Print_Area" localSheetId="12">B!$B$1:$H$23</definedName>
    <definedName name="_xlnm.Print_Area" localSheetId="16">'B 4'!$B$2:$H$13</definedName>
    <definedName name="_xlnm.Print_Area" localSheetId="13">'B1'!$B$2:$G$20</definedName>
    <definedName name="_xlnm.Print_Area" localSheetId="14">'B-2'!$B$1:$I$30</definedName>
    <definedName name="_xlnm.Print_Area" localSheetId="15">'B-3'!$B$2:$G$27</definedName>
    <definedName name="_xlnm.Print_Area" localSheetId="17">'B-5'!$B$1:$G$21</definedName>
    <definedName name="_xlnm.Print_Area" localSheetId="18">'B-6'!$B$1:$L$20</definedName>
    <definedName name="_xlnm.Print_Area" localSheetId="19">'B-7'!$B$1:$I$47</definedName>
    <definedName name="_xlnm.Print_Area" localSheetId="20">'B-8'!$B$1:$I$47</definedName>
    <definedName name="_xlnm.Print_Area" localSheetId="21">'B-9'!$B$1:$I$47</definedName>
    <definedName name="_xlnm.Print_Area" localSheetId="2">Programa!$B$1:$G$23</definedName>
    <definedName name="_xlnm.Print_Area" localSheetId="1">Sumaria!$B$2:$I$25</definedName>
    <definedName name="Caja_y_Bancos">Sumaria!$A$1</definedName>
    <definedName name="CENTRALIZADORA_ACTIVO" localSheetId="23">'[1]F-1 ACTIVO'!#REF!</definedName>
    <definedName name="CENTRALIZADORA_ACTIVO" localSheetId="24">'[1]F-1 ACTIVO'!#REF!</definedName>
    <definedName name="CENTRALIZADORA_ACTIVO" localSheetId="18">'[1]F-1 ACTIVO'!#REF!</definedName>
    <definedName name="CENTRALIZADORA_ACTIVO" localSheetId="20">'[1]F-1 ACTIVO'!#REF!</definedName>
    <definedName name="CENTRALIZADORA_ACTIVO" localSheetId="21">'[1]F-1 ACTIVO'!#REF!</definedName>
    <definedName name="CENTRALIZADORA_ACTIVO">'[1]F-1 ACTIVO'!#REF!</definedName>
    <definedName name="Cuentas_X_C">B!$A$1</definedName>
    <definedName name="Resultados">#REF!</definedName>
  </definedNames>
  <calcPr calcId="144525"/>
</workbook>
</file>

<file path=xl/calcChain.xml><?xml version="1.0" encoding="utf-8"?>
<calcChain xmlns="http://schemas.openxmlformats.org/spreadsheetml/2006/main">
  <c r="G11" i="12" l="1"/>
  <c r="E10" i="17"/>
  <c r="D8" i="17"/>
  <c r="L30" i="23"/>
  <c r="K30" i="23"/>
  <c r="L29" i="23"/>
  <c r="K27" i="23"/>
  <c r="D27" i="23"/>
  <c r="D25" i="23"/>
  <c r="D24" i="23"/>
  <c r="D22" i="23"/>
  <c r="E10" i="23"/>
  <c r="D2" i="24" l="1"/>
  <c r="D2" i="23"/>
  <c r="D2" i="22"/>
  <c r="C2" i="21"/>
  <c r="C2" i="20"/>
  <c r="C2" i="19"/>
  <c r="K15" i="18"/>
  <c r="I12" i="18"/>
  <c r="K12" i="18" s="1"/>
  <c r="F10" i="18"/>
  <c r="F11" i="18"/>
  <c r="H9" i="18"/>
  <c r="H8" i="18"/>
  <c r="K8" i="18" s="1"/>
  <c r="H11" i="12"/>
  <c r="C3" i="13"/>
  <c r="D2" i="14" s="1"/>
  <c r="D3" i="15" s="1"/>
  <c r="D3" i="16" s="1"/>
  <c r="C2" i="17" s="1"/>
  <c r="C2" i="18" s="1"/>
  <c r="D11" i="24"/>
  <c r="H10" i="24"/>
  <c r="H9" i="24"/>
  <c r="H8" i="24"/>
  <c r="H11" i="24" s="1"/>
  <c r="H2" i="24"/>
  <c r="H12" i="23"/>
  <c r="D10" i="23"/>
  <c r="B10" i="23"/>
  <c r="H9" i="23"/>
  <c r="D9" i="23"/>
  <c r="D13" i="23" s="1"/>
  <c r="H8" i="23"/>
  <c r="H13" i="23" s="1"/>
  <c r="H3" i="23"/>
  <c r="H2" i="23"/>
  <c r="D13" i="22"/>
  <c r="H12" i="22"/>
  <c r="H11" i="22"/>
  <c r="H10" i="22"/>
  <c r="H9" i="22"/>
  <c r="H8" i="22"/>
  <c r="H2" i="22"/>
  <c r="J15" i="18"/>
  <c r="H15" i="18"/>
  <c r="H16" i="18" s="1"/>
  <c r="G15" i="18"/>
  <c r="E15" i="18"/>
  <c r="D14" i="18"/>
  <c r="I14" i="18" s="1"/>
  <c r="K14" i="18" s="1"/>
  <c r="B14" i="18"/>
  <c r="D13" i="18"/>
  <c r="I13" i="18" s="1"/>
  <c r="K13" i="18" s="1"/>
  <c r="B13" i="18"/>
  <c r="K11" i="18"/>
  <c r="K10" i="18"/>
  <c r="F15" i="18"/>
  <c r="E15" i="17"/>
  <c r="C15" i="17"/>
  <c r="F15" i="17"/>
  <c r="F2" i="17"/>
  <c r="H2" i="18" s="1"/>
  <c r="B5" i="13"/>
  <c r="B4" i="14" s="1"/>
  <c r="C5" i="15" s="1"/>
  <c r="C5" i="16" s="1"/>
  <c r="B4" i="13"/>
  <c r="B3" i="14" s="1"/>
  <c r="C4" i="15" s="1"/>
  <c r="C4" i="16" s="1"/>
  <c r="G3" i="13"/>
  <c r="H2" i="14" s="1"/>
  <c r="F3" i="15" s="1"/>
  <c r="F3" i="16" s="1"/>
  <c r="B3" i="13"/>
  <c r="B2" i="14" s="1"/>
  <c r="C3" i="15" s="1"/>
  <c r="C3" i="16" s="1"/>
  <c r="B2" i="13"/>
  <c r="B1" i="14" s="1"/>
  <c r="C2" i="15" s="1"/>
  <c r="C2" i="16" s="1"/>
  <c r="D13" i="12"/>
  <c r="G10" i="12"/>
  <c r="H10" i="12" s="1"/>
  <c r="F4" i="12"/>
  <c r="F4" i="24" s="1"/>
  <c r="B4" i="12"/>
  <c r="B4" i="22" s="1"/>
  <c r="H3" i="24"/>
  <c r="F3" i="12"/>
  <c r="E3" i="17" s="1"/>
  <c r="F3" i="18" s="1"/>
  <c r="B3" i="12"/>
  <c r="F2" i="12"/>
  <c r="F2" i="24" s="1"/>
  <c r="B2" i="12"/>
  <c r="B2" i="23" s="1"/>
  <c r="F1" i="12"/>
  <c r="E2" i="13" s="1"/>
  <c r="F1" i="14" s="1"/>
  <c r="E2" i="15" s="1"/>
  <c r="E2" i="16" s="1"/>
  <c r="G9" i="4"/>
  <c r="G11" i="4" s="1"/>
  <c r="F11" i="4"/>
  <c r="F9" i="4"/>
  <c r="E19" i="9"/>
  <c r="F21" i="9" s="1"/>
  <c r="F22" i="9" s="1"/>
  <c r="E15" i="9"/>
  <c r="F17" i="9" s="1"/>
  <c r="F18" i="9" s="1"/>
  <c r="D8" i="11"/>
  <c r="G18" i="11"/>
  <c r="G16" i="11"/>
  <c r="G14" i="11"/>
  <c r="G11" i="11"/>
  <c r="E5" i="11"/>
  <c r="B5" i="11"/>
  <c r="E4" i="11"/>
  <c r="B4" i="11"/>
  <c r="G3" i="11"/>
  <c r="E3" i="11"/>
  <c r="B3" i="11"/>
  <c r="E2" i="11"/>
  <c r="B2" i="11"/>
  <c r="F5" i="10"/>
  <c r="B5" i="10"/>
  <c r="F4" i="10"/>
  <c r="B4" i="10"/>
  <c r="H3" i="10"/>
  <c r="F3" i="10"/>
  <c r="B3" i="10"/>
  <c r="F2" i="10"/>
  <c r="B2" i="10"/>
  <c r="E5" i="9"/>
  <c r="B5" i="9"/>
  <c r="E4" i="9"/>
  <c r="C4" i="9"/>
  <c r="B4" i="9"/>
  <c r="E3" i="9"/>
  <c r="C3" i="9"/>
  <c r="B3" i="9"/>
  <c r="E2" i="9"/>
  <c r="C2" i="9"/>
  <c r="B2" i="9"/>
  <c r="D4" i="4"/>
  <c r="C4" i="5" s="1"/>
  <c r="D3" i="6" s="1"/>
  <c r="D3" i="7" s="1"/>
  <c r="D4" i="8" s="1"/>
  <c r="D3" i="4"/>
  <c r="C3" i="5" s="1"/>
  <c r="D2" i="6" s="1"/>
  <c r="D2" i="7" s="1"/>
  <c r="D3" i="8" s="1"/>
  <c r="D2" i="4"/>
  <c r="C2" i="5" s="1"/>
  <c r="D1" i="6" s="1"/>
  <c r="D1" i="7" s="1"/>
  <c r="D2" i="8" s="1"/>
  <c r="F3" i="7"/>
  <c r="F4" i="8" s="1"/>
  <c r="G2" i="7"/>
  <c r="H3" i="8" s="1"/>
  <c r="F4" i="6"/>
  <c r="F4" i="7" s="1"/>
  <c r="F5" i="8" s="1"/>
  <c r="G3" i="6"/>
  <c r="H4" i="8" s="1"/>
  <c r="F3" i="6"/>
  <c r="F2" i="6"/>
  <c r="F2" i="7" s="1"/>
  <c r="F3" i="8" s="1"/>
  <c r="F1" i="6"/>
  <c r="F1" i="7" s="1"/>
  <c r="F2" i="8" s="1"/>
  <c r="G22" i="5"/>
  <c r="G21" i="5"/>
  <c r="G20" i="5"/>
  <c r="G19" i="5"/>
  <c r="E5" i="5"/>
  <c r="B5" i="5"/>
  <c r="B4" i="6" s="1"/>
  <c r="C4" i="7" s="1"/>
  <c r="B5" i="8" s="1"/>
  <c r="F4" i="5"/>
  <c r="E4" i="5"/>
  <c r="B4" i="5"/>
  <c r="B3" i="6" s="1"/>
  <c r="C3" i="7" s="1"/>
  <c r="B4" i="8" s="1"/>
  <c r="E3" i="5"/>
  <c r="B3" i="5"/>
  <c r="B2" i="6" s="1"/>
  <c r="C2" i="7" s="1"/>
  <c r="B3" i="8" s="1"/>
  <c r="E2" i="5"/>
  <c r="B2" i="5"/>
  <c r="B1" i="6" s="1"/>
  <c r="C1" i="7" s="1"/>
  <c r="B2" i="8" s="1"/>
  <c r="E11" i="4"/>
  <c r="H10" i="4"/>
  <c r="H9" i="4"/>
  <c r="F5" i="4"/>
  <c r="B5" i="4"/>
  <c r="F4" i="4"/>
  <c r="B4" i="4"/>
  <c r="F3" i="4"/>
  <c r="B3" i="4"/>
  <c r="F2" i="4"/>
  <c r="B2" i="4"/>
  <c r="H13" i="22" l="1"/>
  <c r="E5" i="13"/>
  <c r="F4" i="14" s="1"/>
  <c r="F2" i="23"/>
  <c r="B2" i="24"/>
  <c r="B2" i="17"/>
  <c r="B2" i="18" s="1"/>
  <c r="B2" i="22"/>
  <c r="F4" i="23"/>
  <c r="B2" i="20"/>
  <c r="B2" i="21"/>
  <c r="B2" i="19"/>
  <c r="G3" i="20"/>
  <c r="G3" i="21"/>
  <c r="G3" i="19"/>
  <c r="I2" i="21"/>
  <c r="I2" i="19"/>
  <c r="I2" i="20"/>
  <c r="I15" i="18"/>
  <c r="B1" i="12"/>
  <c r="F1" i="24"/>
  <c r="F1" i="22"/>
  <c r="E1" i="17"/>
  <c r="F1" i="18" s="1"/>
  <c r="F1" i="23"/>
  <c r="B3" i="24"/>
  <c r="B3" i="22"/>
  <c r="B3" i="17"/>
  <c r="B3" i="18" s="1"/>
  <c r="B3" i="23"/>
  <c r="F3" i="23"/>
  <c r="E4" i="13"/>
  <c r="F3" i="14" s="1"/>
  <c r="F3" i="24"/>
  <c r="B4" i="23"/>
  <c r="B4" i="24"/>
  <c r="G13" i="12"/>
  <c r="B4" i="17"/>
  <c r="B4" i="18" s="1"/>
  <c r="D15" i="18"/>
  <c r="J16" i="18" s="1"/>
  <c r="K9" i="18"/>
  <c r="F3" i="22"/>
  <c r="E3" i="13"/>
  <c r="F2" i="14" s="1"/>
  <c r="E3" i="15" s="1"/>
  <c r="E3" i="16" s="1"/>
  <c r="E2" i="17"/>
  <c r="F2" i="18" s="1"/>
  <c r="H3" i="18"/>
  <c r="E4" i="17"/>
  <c r="F4" i="18" s="1"/>
  <c r="F2" i="22"/>
  <c r="H3" i="22"/>
  <c r="F4" i="22"/>
  <c r="H11" i="4"/>
  <c r="G21" i="11"/>
  <c r="E18" i="9"/>
  <c r="E22" i="9"/>
  <c r="E4" i="16" l="1"/>
  <c r="E4" i="15"/>
  <c r="I3" i="21"/>
  <c r="I3" i="20"/>
  <c r="I3" i="19"/>
  <c r="B3" i="21"/>
  <c r="B3" i="20"/>
  <c r="B3" i="19"/>
  <c r="G1" i="21"/>
  <c r="G1" i="20"/>
  <c r="G1" i="19"/>
  <c r="I16" i="18"/>
  <c r="G16" i="18"/>
  <c r="G4" i="21"/>
  <c r="G4" i="20"/>
  <c r="G4" i="19"/>
  <c r="G2" i="21"/>
  <c r="G2" i="20"/>
  <c r="G2" i="19"/>
  <c r="B4" i="21"/>
  <c r="B4" i="19"/>
  <c r="B4" i="20"/>
  <c r="B1" i="23"/>
  <c r="B1" i="24"/>
  <c r="B1" i="17"/>
  <c r="B1" i="18" s="1"/>
  <c r="B1" i="22"/>
  <c r="F16" i="18"/>
  <c r="K16" i="18" l="1"/>
  <c r="B1" i="21"/>
  <c r="B1" i="19"/>
  <c r="B1" i="20"/>
  <c r="F5" i="1" l="1"/>
  <c r="C4" i="2"/>
  <c r="C4" i="3" s="1"/>
  <c r="C4" i="11" s="1"/>
  <c r="C4" i="10" s="1"/>
  <c r="C3" i="12" s="1"/>
  <c r="C4" i="13" s="1"/>
  <c r="D3" i="14" s="1"/>
  <c r="D4" i="15" s="1"/>
  <c r="D4" i="16" s="1"/>
  <c r="C3" i="17" s="1"/>
  <c r="C3" i="18" s="1"/>
  <c r="C3" i="19" s="1"/>
  <c r="C3" i="20" s="1"/>
  <c r="C3" i="21" s="1"/>
  <c r="C3" i="2"/>
  <c r="C3" i="3" s="1"/>
  <c r="C3" i="11" s="1"/>
  <c r="C3" i="10" s="1"/>
  <c r="C2" i="2"/>
  <c r="C2" i="3" s="1"/>
  <c r="C2" i="11" s="1"/>
  <c r="C2" i="10" s="1"/>
  <c r="C1" i="12" s="1"/>
  <c r="C2" i="13" s="1"/>
  <c r="D1" i="14" s="1"/>
  <c r="D2" i="15" s="1"/>
  <c r="D2" i="16" s="1"/>
  <c r="C1" i="17" s="1"/>
  <c r="C1" i="18" s="1"/>
  <c r="C1" i="19" s="1"/>
  <c r="C1" i="20" s="1"/>
  <c r="C1" i="21" s="1"/>
  <c r="E30" i="1"/>
  <c r="E27" i="1"/>
  <c r="G26" i="1" s="1"/>
  <c r="G32" i="1" s="1"/>
  <c r="G34" i="1" s="1"/>
  <c r="E14" i="3"/>
  <c r="G21" i="1"/>
  <c r="G20" i="1"/>
  <c r="G19" i="1"/>
  <c r="G18" i="1"/>
  <c r="G17" i="1"/>
  <c r="G16" i="1"/>
  <c r="G15" i="1"/>
  <c r="G23" i="1" s="1"/>
  <c r="D21" i="1"/>
  <c r="D20" i="1"/>
  <c r="D19" i="1"/>
  <c r="D18" i="1"/>
  <c r="D17" i="1"/>
  <c r="D16" i="1"/>
  <c r="D23" i="1" s="1"/>
  <c r="D15" i="1"/>
  <c r="D3" i="24" l="1"/>
  <c r="D3" i="22"/>
  <c r="D3" i="23"/>
  <c r="D1" i="24"/>
  <c r="D1" i="22"/>
  <c r="D1" i="23"/>
  <c r="G37" i="1"/>
  <c r="E10" i="9"/>
  <c r="E5" i="3"/>
  <c r="E4" i="3"/>
  <c r="E3" i="3"/>
  <c r="E2" i="3"/>
  <c r="B5" i="3"/>
  <c r="B4" i="3"/>
  <c r="B3" i="3"/>
  <c r="B2" i="3"/>
  <c r="E5" i="2"/>
  <c r="E4" i="2"/>
  <c r="E3" i="2"/>
  <c r="E2" i="2"/>
  <c r="F4" i="1"/>
  <c r="F3" i="1"/>
  <c r="F2" i="1"/>
  <c r="B5" i="2"/>
  <c r="B4" i="2"/>
  <c r="B3" i="2"/>
  <c r="B2" i="2"/>
  <c r="B5" i="1"/>
  <c r="B4" i="1"/>
  <c r="B3" i="1"/>
  <c r="B2" i="1"/>
  <c r="F12" i="9" l="1"/>
  <c r="F13" i="9" s="1"/>
  <c r="F12" i="12"/>
  <c r="E13" i="9"/>
  <c r="A24" i="2"/>
  <c r="A25" i="2" s="1"/>
  <c r="A26" i="2" s="1"/>
  <c r="A27" i="2" s="1"/>
  <c r="A23" i="2"/>
  <c r="A12" i="2"/>
  <c r="A13" i="2" s="1"/>
  <c r="A14" i="2" s="1"/>
  <c r="A15" i="2" s="1"/>
  <c r="A16" i="2" s="1"/>
  <c r="H12" i="12" l="1"/>
  <c r="H13" i="12" s="1"/>
  <c r="F13" i="12"/>
</calcChain>
</file>

<file path=xl/sharedStrings.xml><?xml version="1.0" encoding="utf-8"?>
<sst xmlns="http://schemas.openxmlformats.org/spreadsheetml/2006/main" count="475" uniqueCount="285">
  <si>
    <t>ARQUEO DE CAJA CHICA</t>
  </si>
  <si>
    <t>Efectivo</t>
  </si>
  <si>
    <t>Q.</t>
  </si>
  <si>
    <t>Documentos</t>
  </si>
  <si>
    <t>Cheques pendientes de cobro</t>
  </si>
  <si>
    <t>Liquidaciones pendientes de liquidar</t>
  </si>
  <si>
    <t>Facturas de gastos</t>
  </si>
  <si>
    <t>Vales provisionales</t>
  </si>
  <si>
    <t>TOTAL EFECTIVO Y DOCUMENTOS</t>
  </si>
  <si>
    <t>TOTAL FONDO FIJO</t>
  </si>
  <si>
    <t>Diferencia</t>
  </si>
  <si>
    <t>Sobrante Justificado</t>
  </si>
  <si>
    <t xml:space="preserve">Sobrante  </t>
  </si>
  <si>
    <t>Faltante</t>
  </si>
  <si>
    <t>__________________________________</t>
  </si>
  <si>
    <t>Nombre del Responsable</t>
  </si>
  <si>
    <t>Firma</t>
  </si>
  <si>
    <t>Nombre del Auditor</t>
  </si>
  <si>
    <t>CHEQUES PENDIENTES DE COBRO</t>
  </si>
  <si>
    <t>v</t>
  </si>
  <si>
    <t>Banco</t>
  </si>
  <si>
    <t>Fecha del Cheque</t>
  </si>
  <si>
    <t>No. del Cheque</t>
  </si>
  <si>
    <t>Valor</t>
  </si>
  <si>
    <t>Motivo por el cual no ha sido cobrado</t>
  </si>
  <si>
    <t>LIQUIDACIONES PENDIENTES DE LIQUIDAR</t>
  </si>
  <si>
    <t>Fecha de Envío</t>
  </si>
  <si>
    <t>Contabilidad</t>
  </si>
  <si>
    <t>Observaciones</t>
  </si>
  <si>
    <t>Confirmación</t>
  </si>
  <si>
    <t>Responsable</t>
  </si>
  <si>
    <t>FACTURAS DE GASTOS</t>
  </si>
  <si>
    <t>No.</t>
  </si>
  <si>
    <t>Proveedor</t>
  </si>
  <si>
    <t>No. Factura</t>
  </si>
  <si>
    <t>Fecha</t>
  </si>
  <si>
    <t>Tipo de Gasto</t>
  </si>
  <si>
    <t>Autorizo</t>
  </si>
  <si>
    <t>Justificación</t>
  </si>
  <si>
    <t>VALES PROVISIONALES</t>
  </si>
  <si>
    <t>Autorización</t>
  </si>
  <si>
    <t>Antigüedad</t>
  </si>
  <si>
    <t>Cantidad</t>
  </si>
  <si>
    <t>Billetes denominación</t>
  </si>
  <si>
    <t>Total</t>
  </si>
  <si>
    <t>Monedas denominación</t>
  </si>
  <si>
    <t>Vielman Estuardo López González</t>
  </si>
  <si>
    <r>
      <t xml:space="preserve">Nombre del custodio del fondo: </t>
    </r>
    <r>
      <rPr>
        <u/>
        <sz val="12"/>
        <rFont val="Calibri"/>
        <family val="2"/>
        <scheme val="minor"/>
      </rPr>
      <t>Seferino Austriaco</t>
    </r>
  </si>
  <si>
    <r>
      <t xml:space="preserve">Fecha:  </t>
    </r>
    <r>
      <rPr>
        <u/>
        <sz val="12"/>
        <rFont val="Calibri"/>
        <family val="2"/>
        <scheme val="minor"/>
      </rPr>
      <t>02-02-14</t>
    </r>
    <r>
      <rPr>
        <sz val="12"/>
        <rFont val="Calibri"/>
        <family val="2"/>
        <scheme val="minor"/>
      </rPr>
      <t xml:space="preserve">     Hora inicio: </t>
    </r>
    <r>
      <rPr>
        <u/>
        <sz val="12"/>
        <rFont val="Calibri"/>
        <family val="2"/>
        <scheme val="minor"/>
      </rPr>
      <t>08:15</t>
    </r>
    <r>
      <rPr>
        <sz val="12"/>
        <rFont val="Calibri"/>
        <family val="2"/>
        <scheme val="minor"/>
      </rPr>
      <t xml:space="preserve">     Hora Final: </t>
    </r>
    <r>
      <rPr>
        <u/>
        <sz val="12"/>
        <rFont val="Calibri"/>
        <family val="2"/>
        <scheme val="minor"/>
      </rPr>
      <t>10:00</t>
    </r>
  </si>
  <si>
    <t>x</t>
  </si>
  <si>
    <t>Pais</t>
  </si>
  <si>
    <t>Comidas</t>
  </si>
  <si>
    <t>No</t>
  </si>
  <si>
    <t>Ce-come</t>
  </si>
  <si>
    <t>Si</t>
  </si>
  <si>
    <t>Viaticos personal</t>
  </si>
  <si>
    <t>ᴧ</t>
  </si>
  <si>
    <t>A-5</t>
  </si>
  <si>
    <t>A-5-3</t>
  </si>
  <si>
    <t>Secretaria</t>
  </si>
  <si>
    <t>4 meses</t>
  </si>
  <si>
    <t>No indica</t>
  </si>
  <si>
    <t>del contador, quien firmó y sello.</t>
  </si>
  <si>
    <r>
      <t xml:space="preserve">NOTA : </t>
    </r>
    <r>
      <rPr>
        <sz val="12"/>
        <color theme="3" tint="0.39997558519241921"/>
        <rFont val="Calibri"/>
        <family val="2"/>
        <scheme val="minor"/>
      </rPr>
      <t xml:space="preserve">Don Ceferino se negó a firmar por no estar de acuerdo, por lo que fue necesario la presencia </t>
    </r>
  </si>
  <si>
    <r>
      <t xml:space="preserve">Declaro que el día de hoy: </t>
    </r>
    <r>
      <rPr>
        <u/>
        <sz val="12"/>
        <color theme="3" tint="0.39997558519241921"/>
        <rFont val="Calibri"/>
        <family val="2"/>
        <scheme val="minor"/>
      </rPr>
      <t>02 de febrero del 2014</t>
    </r>
    <r>
      <rPr>
        <sz val="12"/>
        <rFont val="Calibri"/>
        <family val="2"/>
        <scheme val="minor"/>
      </rPr>
      <t xml:space="preserve">  a las </t>
    </r>
    <r>
      <rPr>
        <u/>
        <sz val="12"/>
        <color theme="3" tint="0.39997558519241921"/>
        <rFont val="Calibri"/>
        <family val="2"/>
        <scheme val="minor"/>
      </rPr>
      <t>08 a 10:00</t>
    </r>
    <r>
      <rPr>
        <sz val="12"/>
        <rFont val="Calibri"/>
        <family val="2"/>
        <scheme val="minor"/>
      </rPr>
      <t xml:space="preserve"> hrs., fueron arqueados en mi presencia los fondos propiedad de:</t>
    </r>
    <r>
      <rPr>
        <u/>
        <sz val="12"/>
        <rFont val="Calibri"/>
        <family val="2"/>
        <scheme val="minor"/>
      </rPr>
      <t xml:space="preserve"> </t>
    </r>
    <r>
      <rPr>
        <u/>
        <sz val="12"/>
        <color theme="3" tint="0.39997558519241921"/>
        <rFont val="Calibri"/>
        <family val="2"/>
        <scheme val="minor"/>
      </rPr>
      <t>Unión Estudiantes, S. A.</t>
    </r>
    <r>
      <rPr>
        <sz val="12"/>
        <rFont val="Calibri"/>
        <family val="2"/>
        <scheme val="minor"/>
      </rPr>
      <t>, los cuales están bajo mi responsabilidad y custodia, dando mi conformidad al resultado obtenido, a demás declaro y juro que los comprobantes y valores me han sido devueltos íntegramente.</t>
    </r>
  </si>
  <si>
    <t>No firmo, en su defecto firmo el contador</t>
  </si>
  <si>
    <t>Caja y Bancos</t>
  </si>
  <si>
    <t>Unión Estudiantes, S. A</t>
  </si>
  <si>
    <t>02/02/2014</t>
  </si>
  <si>
    <t>VELG</t>
  </si>
  <si>
    <t>A</t>
  </si>
  <si>
    <t>Sumaria de caja y Bancos</t>
  </si>
  <si>
    <t>Ajustes y reclasificaciones</t>
  </si>
  <si>
    <t>Descripción</t>
  </si>
  <si>
    <t>Saldo según contabilidad</t>
  </si>
  <si>
    <t>Debe</t>
  </si>
  <si>
    <t>Haber</t>
  </si>
  <si>
    <t>Saldo según Auditoría</t>
  </si>
  <si>
    <t>Ref.</t>
  </si>
  <si>
    <t>Sumas</t>
  </si>
  <si>
    <t>Conclusiones:</t>
  </si>
  <si>
    <t>En mi opinion luego de las pruebas, las cifras de caja y bancos son razonables.</t>
  </si>
  <si>
    <t>(f)</t>
  </si>
  <si>
    <t>29/02/2014</t>
  </si>
  <si>
    <t>a</t>
  </si>
  <si>
    <t>Cotejado contra DMG</t>
  </si>
  <si>
    <t>A-1</t>
  </si>
  <si>
    <t>Programa de Auditoría</t>
  </si>
  <si>
    <t>I</t>
  </si>
  <si>
    <t>Objetivos de Auditoría</t>
  </si>
  <si>
    <t>Que caja y bancos exista</t>
  </si>
  <si>
    <t>Que caja y bancos se propiedad de la empresa</t>
  </si>
  <si>
    <t>Que las transacciones hayan ocurrido</t>
  </si>
  <si>
    <t>Que las transacciones se hayan  registrado al 100%</t>
  </si>
  <si>
    <t>Que las transacciones se hayan  cortado adecuadamente</t>
  </si>
  <si>
    <t>Que caja y bancos se haya valuado adecuadamente</t>
  </si>
  <si>
    <t>Que caja y bancos se hayan presentado y revelado adecuadamente</t>
  </si>
  <si>
    <t>Tiempo</t>
  </si>
  <si>
    <t>II</t>
  </si>
  <si>
    <t>Procedimientos de auditoría</t>
  </si>
  <si>
    <t>Auditor</t>
  </si>
  <si>
    <t>Planeado</t>
  </si>
  <si>
    <t>Real</t>
  </si>
  <si>
    <t>Practique Arqueo de caja chica, asegurandose de devolver los valores al finalizar el mismo.</t>
  </si>
  <si>
    <t>VELOPEZ</t>
  </si>
  <si>
    <t>2 Hrs.</t>
  </si>
  <si>
    <t xml:space="preserve">Revisión de la conciliación bancaria </t>
  </si>
  <si>
    <t>A-6</t>
  </si>
  <si>
    <t>1 Hr.</t>
  </si>
  <si>
    <t>Envíe confirmación al banco</t>
  </si>
  <si>
    <t>A-7</t>
  </si>
  <si>
    <t>30 Min.</t>
  </si>
  <si>
    <t>Asegurese del registro en el activo corriente (NIC 1 ver activos corrientes)</t>
  </si>
  <si>
    <t>BG-1</t>
  </si>
  <si>
    <t>A-2</t>
  </si>
  <si>
    <t>Cuestionario de control interno</t>
  </si>
  <si>
    <t>RESPUESTA</t>
  </si>
  <si>
    <t>CONCEPTO</t>
  </si>
  <si>
    <t>SI O NO</t>
  </si>
  <si>
    <t>¿Se tiene una política del manejo de las cuentas de caja y bancos?</t>
  </si>
  <si>
    <t>SI</t>
  </si>
  <si>
    <t>Se concilian movimientos de bancos cada mes.</t>
  </si>
  <si>
    <t>Hay alguna persona encargada de velar por que los anticipos por liquidar se justifiquen oportunamente.</t>
  </si>
  <si>
    <t>NO</t>
  </si>
  <si>
    <t>Se practican arqueos de caja por el contador general por los menos dos veces al año.</t>
  </si>
  <si>
    <t>Todas las facturas canceladas estan amparadas con su recibo de caja correspondiente.</t>
  </si>
  <si>
    <t>Se acostumbra a manejar integración de saldos por cliente.</t>
  </si>
  <si>
    <t>Todos los cheques emitidos van acompañados de su respectiva autorización.</t>
  </si>
  <si>
    <t>Se mantienen bajo custodia los cheques pendientes de entrega.</t>
  </si>
  <si>
    <t>Existen políticas establecidas para los anticipos por viáticos que se proporcionan a</t>
  </si>
  <si>
    <t>empleados de ventas.</t>
  </si>
  <si>
    <t>Conclusión:</t>
  </si>
  <si>
    <t>Si bien la evaluación de control interno proporciona un grado de confianza al auditor, para la presente auditoría, para comprobar la eficiencia del mismo se realizarán procedimientos sustantivos.</t>
  </si>
  <si>
    <t>Fecha ____/____/____/                                      F.__________________________</t>
  </si>
  <si>
    <t>Autorizado</t>
  </si>
  <si>
    <t>A-3</t>
  </si>
  <si>
    <t>Deficiencias  de Control Interno</t>
  </si>
  <si>
    <t xml:space="preserve">No. </t>
  </si>
  <si>
    <t>Recomendaciones</t>
  </si>
  <si>
    <t>Durante el arqueo de caja chica se encontró un monto faltante, lo que indica que no se está manejando de la mejor manera.</t>
  </si>
  <si>
    <t>Realizar arqueos periodicos con el objetivo de evitar inconvenientes con quien resguarda los fondos</t>
  </si>
  <si>
    <t>A-4</t>
  </si>
  <si>
    <t>Revelaciones obligatorias</t>
  </si>
  <si>
    <t>Revelaciones (es lo que va a las notas de los E. F., esto es información a revelar en NIC y NIIF)</t>
  </si>
  <si>
    <t>LA CONCLUSIÓN DEBE SER GENERAL</t>
  </si>
  <si>
    <t>En sección f, cuestionario de todas las áreas.</t>
  </si>
  <si>
    <t>Revelaciones</t>
  </si>
  <si>
    <t>Se debe dar una conclusion: ejemplo: si voy a confiar en el C.I. o si no, se va a confiar.</t>
  </si>
  <si>
    <t>No hay restricciones sobre caja y bancos (Libertad de utilizar el efectivo, no hay embargos)</t>
  </si>
  <si>
    <t>Confiar:</t>
  </si>
  <si>
    <t>Mas puebras análiticas</t>
  </si>
  <si>
    <t>y de cumplimiento</t>
  </si>
  <si>
    <t>No Confiar:</t>
  </si>
  <si>
    <t>Pruebas de detalle</t>
  </si>
  <si>
    <t>Ajustes  y Reclasificaciones</t>
  </si>
  <si>
    <t>Deudores empleados</t>
  </si>
  <si>
    <t>a:</t>
  </si>
  <si>
    <t>Caja y bancos</t>
  </si>
  <si>
    <t>Faltante en caja chica</t>
  </si>
  <si>
    <t>Clientes</t>
  </si>
  <si>
    <t>Comisiones bancarias</t>
  </si>
  <si>
    <t>X-1</t>
  </si>
  <si>
    <t>A-6-1</t>
  </si>
  <si>
    <t>A-6-2</t>
  </si>
  <si>
    <t>Confirmación con banco</t>
  </si>
  <si>
    <t>Conciliación Bancaria</t>
  </si>
  <si>
    <t>Saldo según Contabilidad</t>
  </si>
  <si>
    <t>.A</t>
  </si>
  <si>
    <t>Cheques en circulación</t>
  </si>
  <si>
    <t>-</t>
  </si>
  <si>
    <t>Depósitos en transito</t>
  </si>
  <si>
    <t>Saldo según el banco</t>
  </si>
  <si>
    <t>Se propone ajuste 3 en cédula de ajustes y reclasificaciones</t>
  </si>
  <si>
    <t xml:space="preserve">Verificado contra Voucher </t>
  </si>
  <si>
    <t>A-8</t>
  </si>
  <si>
    <t xml:space="preserve">Nota de debito </t>
  </si>
  <si>
    <t xml:space="preserve">Nota de crédito </t>
  </si>
  <si>
    <t>Existe una cuenta por USD.1,000,000.00 La cual no figura en los E. F.</t>
  </si>
  <si>
    <t>A-6, A-6-1, A-6-2</t>
  </si>
  <si>
    <t>1</t>
  </si>
  <si>
    <t>Por ND manejo no registrada</t>
  </si>
  <si>
    <t>Número de ajustes y reclasificaciones</t>
  </si>
  <si>
    <t>1, 2</t>
  </si>
  <si>
    <t>Σ</t>
  </si>
  <si>
    <t xml:space="preserve">                va a cedula</t>
  </si>
  <si>
    <t xml:space="preserve">                  Va a cedula</t>
  </si>
  <si>
    <t xml:space="preserve">                  Viene de</t>
  </si>
  <si>
    <t xml:space="preserve">               </t>
  </si>
  <si>
    <t xml:space="preserve">               Viene de cédula</t>
  </si>
  <si>
    <t>Viene de</t>
  </si>
  <si>
    <t>B</t>
  </si>
  <si>
    <t>Sumaria  Cuenta por cobrar</t>
  </si>
  <si>
    <t>Prov. Incobrables</t>
  </si>
  <si>
    <t>En mi opinion Las cifras de la sumaria de caja y bancos se expresan fielmente de acuerdo con NORMAS INTERNACIONALES DE INFORMACIÓN FINANCIERA</t>
  </si>
  <si>
    <t>B-1</t>
  </si>
  <si>
    <t>Programa</t>
  </si>
  <si>
    <t>Cuentas por cobrar</t>
  </si>
  <si>
    <t>Que las cuentas por cobrar existan</t>
  </si>
  <si>
    <t>Que las cuentas por cobrar sean propiedad de la empresa</t>
  </si>
  <si>
    <t>Que las cuentas por cobrar se hayan valuado adecuadamente</t>
  </si>
  <si>
    <t>Que las cuentas por cobrar se hayan presentado y revelado adecuadamente</t>
  </si>
  <si>
    <t>Envíe confirmación positiva a clientes que no esten en demanda y que sean considerados representativos</t>
  </si>
  <si>
    <t>Recalcule la provisión de incobrables de la base fiscal</t>
  </si>
  <si>
    <t>B-2</t>
  </si>
  <si>
    <t>Cuestionario de Control Interno</t>
  </si>
  <si>
    <t>¿Existe polítca de créditos y cobros?</t>
  </si>
  <si>
    <t>¿Existe un comité de créditos y cobros?</t>
  </si>
  <si>
    <t>Se resguarda evidencia por escrito para dar de baja el rubro de</t>
  </si>
  <si>
    <t>cuentas incobrables.</t>
  </si>
  <si>
    <t>Con los clientes mayoritarios se acostumbra a conciliar saldos cada</t>
  </si>
  <si>
    <t>mes.</t>
  </si>
  <si>
    <t>Existen políticas establecidas con respecto a la venta de mercaderías</t>
  </si>
  <si>
    <t>al crédito.</t>
  </si>
  <si>
    <t>Si existen tales políticas, estas se cumplen.</t>
  </si>
  <si>
    <t>Las cuentas de anticipos a funcionarios y empleados, se autorizan</t>
  </si>
  <si>
    <t>solo si el pasivo laboral de los mismos es suficiente para justificar</t>
  </si>
  <si>
    <t>dicho anticipo.</t>
  </si>
  <si>
    <t>B-3</t>
  </si>
  <si>
    <t>Un cliente indica que su saldo es menor al indicado, el mismo en el cruce de información se encuentra que realizo un depósito que no le ha sido registrado.</t>
  </si>
  <si>
    <t>Analizar la forma de evitar los depósitos en circulación para un registro oportuno de los ingresos.</t>
  </si>
  <si>
    <t>La estimación acutal, representa el 1% de la cartera.</t>
  </si>
  <si>
    <t>Analizar la realidad financiera y considerar un nuevo porcentaje o, si es el caso fiscal aprovechar el 2% restante.</t>
  </si>
  <si>
    <t>B-4</t>
  </si>
  <si>
    <t>Divulgaciones Obligatorias</t>
  </si>
  <si>
    <t>Descripción
Divulgaciones Obligatorias</t>
  </si>
  <si>
    <t>B-5</t>
  </si>
  <si>
    <t>Cliente</t>
  </si>
  <si>
    <t>Ref</t>
  </si>
  <si>
    <t>Varios</t>
  </si>
  <si>
    <t>Confirmado</t>
  </si>
  <si>
    <t>B-6</t>
  </si>
  <si>
    <t>Estadistica de confirmaciónes</t>
  </si>
  <si>
    <t>Saldo</t>
  </si>
  <si>
    <t>Conforme</t>
  </si>
  <si>
    <t>Inconforme Aclarado</t>
  </si>
  <si>
    <t>No confirmado</t>
  </si>
  <si>
    <t>No aceptado</t>
  </si>
  <si>
    <t>B-7</t>
  </si>
  <si>
    <t>B-8</t>
  </si>
  <si>
    <t>B-9</t>
  </si>
  <si>
    <t>Sobrante observado en caja y Bancos</t>
  </si>
  <si>
    <t>Suma vertical</t>
  </si>
  <si>
    <t>B-10</t>
  </si>
  <si>
    <t>Confirmación con abogados por clientes en demanda judicial</t>
  </si>
  <si>
    <t>Nota:</t>
  </si>
  <si>
    <t>Dicho extremo debe ser confirmado con los abogados que lleven el caso para obtener información</t>
  </si>
  <si>
    <t>Suficiente y adecuada.</t>
  </si>
  <si>
    <t>B-11</t>
  </si>
  <si>
    <t>Prueba de % de estiamación cuentas incobrables.</t>
  </si>
  <si>
    <t>%</t>
  </si>
  <si>
    <t>Envios</t>
  </si>
  <si>
    <t>Saldo de clientes</t>
  </si>
  <si>
    <t xml:space="preserve">Considerando que existen clientes en demanda judicial, se debería ajustar la provisión </t>
  </si>
  <si>
    <t>a la realidad de la empresa, el enunciado no indica el marco a seguir, sin embargo de considerarse</t>
  </si>
  <si>
    <t>Financiero la lógica indica que se debe incrementar y de ser fiscal, debería aprovechar el 2% restante.</t>
  </si>
  <si>
    <t>B-12</t>
  </si>
  <si>
    <t>Pruebas de Vaucheo</t>
  </si>
  <si>
    <t>Facturas</t>
  </si>
  <si>
    <t>Clientes Varios</t>
  </si>
  <si>
    <t>De existir información o en la realidad, según la representación relativa (materialidad) debiese</t>
  </si>
  <si>
    <t>realizarse una prueba que sustente al Auditor para emitir una opinion global.</t>
  </si>
  <si>
    <t>Conclusiones</t>
  </si>
  <si>
    <r>
      <t xml:space="preserve">ᴧ  </t>
    </r>
    <r>
      <rPr>
        <b/>
        <sz val="11"/>
        <rFont val="Calibri"/>
        <family val="2"/>
        <scheme val="minor"/>
      </rPr>
      <t>Suma Vertical</t>
    </r>
  </si>
  <si>
    <t xml:space="preserve">                   Viene de cédula</t>
  </si>
  <si>
    <t>Obtenga manifestaciones escrita por los abogados.</t>
  </si>
  <si>
    <t>Existen clientes con demandas judiciales</t>
  </si>
  <si>
    <t>Ajuste y reclasificaciones</t>
  </si>
  <si>
    <t>Cuenta</t>
  </si>
  <si>
    <t>A, S.A.</t>
  </si>
  <si>
    <t>B, S.A.</t>
  </si>
  <si>
    <t>C, S.A.</t>
  </si>
  <si>
    <t>D, S.A.</t>
  </si>
  <si>
    <t>Confirmado con abogado</t>
  </si>
  <si>
    <t>Va a cédula</t>
  </si>
  <si>
    <t xml:space="preserve">                   Por la diferencia se recomienda ajuste uno en cedula A-5</t>
  </si>
  <si>
    <t>Por deposito se propone ajuste 2 en cédula de ajustes y reclasificaciones (A-5)</t>
  </si>
  <si>
    <t>según Conta</t>
  </si>
  <si>
    <t>Clientes s/ audi</t>
  </si>
  <si>
    <t xml:space="preserve">              por diferencia en recalculo de provisión se recomienda ajsute # en cedula A-5</t>
  </si>
  <si>
    <t>Cuentas Incobrables</t>
  </si>
  <si>
    <t>Provisión por cuentas incobrables</t>
  </si>
  <si>
    <t>Cuentas incobrables</t>
  </si>
  <si>
    <t xml:space="preserve">Provisión </t>
  </si>
  <si>
    <t>Resultados</t>
  </si>
  <si>
    <t>B-7; B-8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</si>
</sst>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43" formatCode="_(* #,##0.00_);_(* \(#,##0.00\);_(* &quot;-&quot;??_);_(@_)"/>
    <numFmt numFmtId="164" formatCode="_-* #,##0.00\ &quot;€&quot;_-;\-* #,##0.00\ &quot;€&quot;_-;_-* &quot;-&quot;??\ &quot;€&quot;_-;_-@_-"/>
    <numFmt numFmtId="165" formatCode="_(* #,##0_);_(* \(#,##0\);_(* &quot;-&quot;??_);_(@_)"/>
  </numFmts>
  <fonts count="52">
    <font>
      <sz val="10"/>
      <name val="Arial"/>
      <family val="2"/>
    </font>
    <font>
      <sz val="11"/>
      <color theme="1"/>
      <name val="Calibri"/>
      <family val="2"/>
      <scheme val="minor"/>
    </font>
    <font>
      <sz val="11"/>
      <color theme="1"/>
      <name val="Calibri"/>
      <family val="2"/>
      <scheme val="minor"/>
    </font>
    <font>
      <sz val="10"/>
      <name val="Arial"/>
      <family val="2"/>
    </font>
    <font>
      <sz val="12"/>
      <name val="Calibri"/>
      <family val="2"/>
      <scheme val="minor"/>
    </font>
    <font>
      <i/>
      <sz val="9"/>
      <color theme="0" tint="-0.499984740745262"/>
      <name val="Calibri"/>
      <family val="2"/>
      <scheme val="minor"/>
    </font>
    <font>
      <b/>
      <sz val="9"/>
      <color theme="0" tint="-0.34998626667073579"/>
      <name val="Calibri"/>
      <family val="2"/>
      <scheme val="minor"/>
    </font>
    <font>
      <sz val="14"/>
      <name val="Univers Condensed"/>
      <family val="2"/>
    </font>
    <font>
      <b/>
      <sz val="12"/>
      <color theme="0" tint="-0.249977111117893"/>
      <name val="Calibri"/>
      <family val="2"/>
      <scheme val="minor"/>
    </font>
    <font>
      <b/>
      <u/>
      <sz val="12"/>
      <name val="Calibri"/>
      <family val="2"/>
      <scheme val="minor"/>
    </font>
    <font>
      <b/>
      <sz val="12"/>
      <name val="Calibri"/>
      <family val="2"/>
      <scheme val="minor"/>
    </font>
    <font>
      <sz val="11"/>
      <name val="Calibri"/>
      <family val="2"/>
      <scheme val="minor"/>
    </font>
    <font>
      <b/>
      <sz val="11"/>
      <name val="Calibri"/>
      <family val="2"/>
      <scheme val="minor"/>
    </font>
    <font>
      <b/>
      <sz val="9"/>
      <color theme="0" tint="-0.249977111117893"/>
      <name val="Calibri"/>
      <family val="2"/>
      <scheme val="minor"/>
    </font>
    <font>
      <sz val="10"/>
      <name val="Calibri"/>
      <family val="2"/>
      <scheme val="minor"/>
    </font>
    <font>
      <b/>
      <sz val="12"/>
      <color theme="0" tint="-0.249977111117893"/>
      <name val="Wingdings 2"/>
      <family val="1"/>
      <charset val="2"/>
    </font>
    <font>
      <b/>
      <sz val="14"/>
      <name val="Calibri"/>
      <family val="2"/>
      <scheme val="minor"/>
    </font>
    <font>
      <sz val="11"/>
      <color theme="1"/>
      <name val="Arial"/>
      <family val="2"/>
    </font>
    <font>
      <u/>
      <sz val="12"/>
      <name val="Calibri"/>
      <family val="2"/>
      <scheme val="minor"/>
    </font>
    <font>
      <b/>
      <sz val="11"/>
      <color theme="1"/>
      <name val="Calibri"/>
      <family val="2"/>
      <scheme val="minor"/>
    </font>
    <font>
      <b/>
      <sz val="10"/>
      <name val="Calibri"/>
      <family val="2"/>
      <scheme val="minor"/>
    </font>
    <font>
      <sz val="11"/>
      <color rgb="FFFF0000"/>
      <name val="Calibri"/>
      <family val="2"/>
      <scheme val="minor"/>
    </font>
    <font>
      <b/>
      <sz val="11"/>
      <color rgb="FFFF0000"/>
      <name val="Calibri"/>
      <family val="2"/>
    </font>
    <font>
      <b/>
      <sz val="11"/>
      <color rgb="FFFF0000"/>
      <name val="Calibri"/>
      <family val="2"/>
      <scheme val="minor"/>
    </font>
    <font>
      <sz val="12"/>
      <color theme="3" tint="0.39997558519241921"/>
      <name val="Calibri"/>
      <family val="2"/>
      <scheme val="minor"/>
    </font>
    <font>
      <b/>
      <sz val="12"/>
      <color theme="3" tint="0.39997558519241921"/>
      <name val="Calibri"/>
      <family val="2"/>
      <scheme val="minor"/>
    </font>
    <font>
      <u/>
      <sz val="12"/>
      <color theme="3" tint="0.39997558519241921"/>
      <name val="Calibri"/>
      <family val="2"/>
      <scheme val="minor"/>
    </font>
    <font>
      <b/>
      <sz val="12"/>
      <color rgb="FFFF0000"/>
      <name val="Calibri"/>
      <family val="2"/>
      <scheme val="minor"/>
    </font>
    <font>
      <sz val="11"/>
      <color rgb="FFFF0000"/>
      <name val="Webdings"/>
      <family val="1"/>
      <charset val="2"/>
    </font>
    <font>
      <b/>
      <sz val="9"/>
      <color theme="1"/>
      <name val="Calibri"/>
      <family val="2"/>
      <scheme val="minor"/>
    </font>
    <font>
      <sz val="10"/>
      <name val="Verdana"/>
      <family val="2"/>
    </font>
    <font>
      <b/>
      <sz val="10"/>
      <color rgb="FFFF0000"/>
      <name val="Lucida Sans"/>
    </font>
    <font>
      <u/>
      <sz val="11"/>
      <color theme="1"/>
      <name val="Calibri"/>
      <family val="2"/>
      <scheme val="minor"/>
    </font>
    <font>
      <b/>
      <u/>
      <sz val="11"/>
      <color theme="1"/>
      <name val="Calibri"/>
      <family val="2"/>
      <scheme val="minor"/>
    </font>
    <font>
      <b/>
      <sz val="9"/>
      <name val="Lucida Sans"/>
      <family val="2"/>
    </font>
    <font>
      <sz val="10"/>
      <name val="Lucida Sans"/>
      <family val="2"/>
    </font>
    <font>
      <b/>
      <sz val="10"/>
      <name val="Lucida Sans"/>
      <family val="2"/>
    </font>
    <font>
      <b/>
      <sz val="8"/>
      <name val="Lucida Sans"/>
      <family val="2"/>
    </font>
    <font>
      <b/>
      <sz val="8"/>
      <color rgb="FFFF0000"/>
      <name val="Lucida Sans"/>
      <family val="2"/>
    </font>
    <font>
      <sz val="8"/>
      <name val="Lucida Sans"/>
      <family val="2"/>
    </font>
    <font>
      <b/>
      <u/>
      <sz val="10"/>
      <name val="Lucida Sans"/>
    </font>
    <font>
      <b/>
      <sz val="10"/>
      <name val="Lucida Sans"/>
    </font>
    <font>
      <b/>
      <sz val="8"/>
      <name val="Lucida Sans"/>
    </font>
    <font>
      <sz val="10"/>
      <name val="Lucida Sans"/>
    </font>
    <font>
      <b/>
      <sz val="10"/>
      <name val="Arial"/>
      <family val="2"/>
    </font>
    <font>
      <b/>
      <sz val="10"/>
      <color rgb="FFFF0000"/>
      <name val="Calibri"/>
      <family val="2"/>
    </font>
    <font>
      <b/>
      <sz val="12"/>
      <color rgb="FFFF0000"/>
      <name val="Webdings"/>
      <family val="1"/>
      <charset val="2"/>
    </font>
    <font>
      <b/>
      <sz val="14"/>
      <color rgb="FFFF0000"/>
      <name val="Calibri"/>
      <family val="2"/>
    </font>
    <font>
      <b/>
      <i/>
      <sz val="10"/>
      <color rgb="FFFF0000"/>
      <name val="Lucida Sans"/>
      <family val="2"/>
    </font>
    <font>
      <b/>
      <i/>
      <sz val="10"/>
      <name val="Lucida Sans"/>
      <family val="2"/>
    </font>
    <font>
      <b/>
      <sz val="9"/>
      <name val="Lucida Sans"/>
    </font>
    <font>
      <b/>
      <sz val="13"/>
      <color rgb="FFFF0000"/>
      <name val="Webdings"/>
      <family val="1"/>
      <charset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DotDot">
        <color indexed="22"/>
      </top>
      <bottom style="dashDotDot">
        <color indexed="22"/>
      </bottom>
      <diagonal/>
    </border>
    <border>
      <left/>
      <right/>
      <top style="dashDotDot">
        <color indexed="22"/>
      </top>
      <bottom style="dashDotDot">
        <color indexed="22"/>
      </bottom>
      <diagonal/>
    </border>
    <border>
      <left/>
      <right style="thin">
        <color indexed="64"/>
      </right>
      <top style="dashDotDot">
        <color indexed="22"/>
      </top>
      <bottom style="dashDotDot">
        <color indexed="22"/>
      </bottom>
      <diagonal/>
    </border>
    <border>
      <left style="thin">
        <color indexed="64"/>
      </left>
      <right/>
      <top style="dashDotDot">
        <color indexed="22"/>
      </top>
      <bottom style="thin">
        <color indexed="64"/>
      </bottom>
      <diagonal/>
    </border>
    <border>
      <left/>
      <right/>
      <top style="dashDotDot">
        <color indexed="22"/>
      </top>
      <bottom style="thin">
        <color indexed="64"/>
      </bottom>
      <diagonal/>
    </border>
    <border>
      <left/>
      <right style="thin">
        <color indexed="64"/>
      </right>
      <top style="dashDotDot">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13">
    <xf numFmtId="0" fontId="0" fillId="0" borderId="0"/>
    <xf numFmtId="43" fontId="3" fillId="0" borderId="0" applyFont="0" applyFill="0" applyBorder="0" applyAlignment="0" applyProtection="0"/>
    <xf numFmtId="0" fontId="3"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0" fontId="30" fillId="0" borderId="0"/>
    <xf numFmtId="164" fontId="30" fillId="0" borderId="0" applyFont="0" applyFill="0" applyBorder="0" applyAlignment="0" applyProtection="0"/>
    <xf numFmtId="0" fontId="30" fillId="0" borderId="0"/>
    <xf numFmtId="9" fontId="2" fillId="0" borderId="0" applyFont="0" applyFill="0" applyBorder="0" applyAlignment="0" applyProtection="0"/>
  </cellStyleXfs>
  <cellXfs count="430">
    <xf numFmtId="0" fontId="0" fillId="0" borderId="0" xfId="0"/>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8" fillId="2" borderId="0" xfId="0" applyFont="1" applyFill="1" applyAlignment="1">
      <alignment horizontal="right" vertical="center" indent="1"/>
    </xf>
    <xf numFmtId="0" fontId="4" fillId="2" borderId="1" xfId="0" applyFont="1" applyFill="1" applyBorder="1" applyAlignment="1">
      <alignment horizontal="right" vertical="center"/>
    </xf>
    <xf numFmtId="43" fontId="4" fillId="2" borderId="1" xfId="1" applyFont="1" applyFill="1" applyBorder="1" applyAlignment="1">
      <alignment vertical="center"/>
    </xf>
    <xf numFmtId="0" fontId="10" fillId="2" borderId="0" xfId="0" applyFont="1" applyFill="1" applyBorder="1" applyAlignment="1">
      <alignment vertical="center"/>
    </xf>
    <xf numFmtId="43" fontId="4" fillId="2" borderId="0" xfId="1" applyFont="1" applyFill="1" applyBorder="1" applyAlignment="1">
      <alignment vertical="center"/>
    </xf>
    <xf numFmtId="0" fontId="4" fillId="2" borderId="0" xfId="0" applyFont="1" applyFill="1" applyBorder="1" applyAlignment="1">
      <alignment horizontal="right" vertical="center"/>
    </xf>
    <xf numFmtId="0" fontId="10" fillId="2" borderId="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11" fillId="2" borderId="0" xfId="2" applyFont="1" applyFill="1" applyAlignment="1">
      <alignment horizontal="center" vertical="center"/>
    </xf>
    <xf numFmtId="0" fontId="11" fillId="2" borderId="0" xfId="2" applyFont="1" applyFill="1" applyAlignment="1">
      <alignment vertical="center"/>
    </xf>
    <xf numFmtId="0" fontId="12" fillId="2" borderId="0" xfId="2" applyFont="1" applyFill="1" applyAlignment="1">
      <alignment horizontal="center" vertical="center"/>
    </xf>
    <xf numFmtId="0" fontId="12" fillId="2" borderId="0" xfId="2" applyFont="1" applyFill="1" applyAlignment="1">
      <alignment vertical="center"/>
    </xf>
    <xf numFmtId="0" fontId="14" fillId="2" borderId="0" xfId="2" applyFont="1" applyFill="1" applyAlignment="1">
      <alignment horizontal="center" vertical="center" wrapText="1"/>
    </xf>
    <xf numFmtId="0" fontId="12" fillId="2" borderId="1" xfId="2" applyFont="1" applyFill="1" applyBorder="1" applyAlignment="1">
      <alignment horizontal="center" vertical="center" wrapText="1"/>
    </xf>
    <xf numFmtId="0" fontId="14" fillId="2" borderId="0" xfId="2" applyFont="1" applyFill="1" applyAlignment="1">
      <alignment vertical="center" wrapText="1"/>
    </xf>
    <xf numFmtId="0" fontId="11" fillId="2" borderId="1" xfId="2" applyFont="1" applyFill="1" applyBorder="1" applyAlignment="1">
      <alignment horizontal="center" vertical="center"/>
    </xf>
    <xf numFmtId="0" fontId="11" fillId="2" borderId="1" xfId="2" applyFont="1" applyFill="1" applyBorder="1" applyAlignment="1">
      <alignment vertical="center"/>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15" fillId="2" borderId="0" xfId="0" applyFont="1" applyFill="1" applyAlignment="1">
      <alignment horizontal="right" vertical="center"/>
    </xf>
    <xf numFmtId="0" fontId="12" fillId="2" borderId="15" xfId="2" applyFont="1" applyFill="1" applyBorder="1" applyAlignment="1">
      <alignment horizontal="center" vertical="center" wrapText="1"/>
    </xf>
    <xf numFmtId="0" fontId="12" fillId="2" borderId="1" xfId="2" applyFont="1" applyFill="1" applyBorder="1" applyAlignment="1">
      <alignment horizontal="center"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19" fillId="0" borderId="0" xfId="0" applyFont="1"/>
    <xf numFmtId="0" fontId="4" fillId="2" borderId="2" xfId="0" applyFont="1" applyFill="1" applyBorder="1" applyAlignment="1">
      <alignment vertical="center"/>
    </xf>
    <xf numFmtId="0" fontId="10"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4" fontId="4" fillId="2" borderId="1" xfId="6" applyFont="1" applyFill="1" applyBorder="1" applyAlignment="1">
      <alignment horizontal="center" vertical="center"/>
    </xf>
    <xf numFmtId="44" fontId="10" fillId="2" borderId="1" xfId="6" applyFont="1" applyFill="1" applyBorder="1" applyAlignment="1">
      <alignment horizontal="center" vertical="center"/>
    </xf>
    <xf numFmtId="0" fontId="13" fillId="2" borderId="0" xfId="2" applyFont="1" applyFill="1" applyAlignment="1">
      <alignment vertical="center"/>
    </xf>
    <xf numFmtId="0" fontId="19" fillId="0" borderId="1" xfId="0" applyFont="1" applyBorder="1"/>
    <xf numFmtId="0" fontId="11" fillId="2" borderId="1" xfId="2" applyFont="1" applyFill="1" applyBorder="1" applyAlignment="1">
      <alignment horizontal="center" vertical="center"/>
    </xf>
    <xf numFmtId="44" fontId="4" fillId="2" borderId="1" xfId="0" applyNumberFormat="1" applyFont="1" applyFill="1" applyBorder="1" applyAlignment="1">
      <alignment horizontal="center" vertical="center"/>
    </xf>
    <xf numFmtId="14" fontId="11" fillId="2" borderId="1" xfId="2" applyNumberFormat="1" applyFont="1" applyFill="1" applyBorder="1" applyAlignment="1">
      <alignment vertical="center"/>
    </xf>
    <xf numFmtId="44" fontId="11" fillId="2" borderId="1" xfId="6" applyFont="1" applyFill="1" applyBorder="1" applyAlignment="1">
      <alignment vertical="center"/>
    </xf>
    <xf numFmtId="44" fontId="12" fillId="2" borderId="1" xfId="2" applyNumberFormat="1" applyFont="1" applyFill="1" applyBorder="1" applyAlignment="1">
      <alignment vertical="center"/>
    </xf>
    <xf numFmtId="0" fontId="22" fillId="2" borderId="1" xfId="2" applyFont="1" applyFill="1" applyBorder="1" applyAlignment="1">
      <alignment horizontal="center" vertical="center"/>
    </xf>
    <xf numFmtId="0" fontId="23" fillId="2" borderId="1" xfId="2" applyFont="1" applyFill="1" applyBorder="1" applyAlignment="1">
      <alignment horizontal="right" vertical="center"/>
    </xf>
    <xf numFmtId="0" fontId="23" fillId="2" borderId="1" xfId="2" applyFont="1" applyFill="1" applyBorder="1" applyAlignment="1">
      <alignment vertical="center"/>
    </xf>
    <xf numFmtId="17" fontId="11" fillId="2" borderId="1" xfId="2" applyNumberFormat="1" applyFont="1" applyFill="1" applyBorder="1" applyAlignment="1">
      <alignment horizontal="center" vertical="center"/>
    </xf>
    <xf numFmtId="43" fontId="11" fillId="2" borderId="1" xfId="1" applyFont="1" applyFill="1" applyBorder="1" applyAlignment="1">
      <alignment horizontal="center" vertical="center"/>
    </xf>
    <xf numFmtId="0" fontId="23" fillId="2" borderId="1" xfId="2" applyFont="1" applyFill="1" applyBorder="1" applyAlignment="1">
      <alignment horizontal="center" vertical="center"/>
    </xf>
    <xf numFmtId="0" fontId="24" fillId="2" borderId="6" xfId="0" applyFont="1" applyFill="1" applyBorder="1" applyAlignment="1">
      <alignment vertical="center"/>
    </xf>
    <xf numFmtId="43" fontId="24" fillId="2" borderId="1" xfId="1" applyFont="1" applyFill="1" applyBorder="1" applyAlignment="1">
      <alignment vertical="center"/>
    </xf>
    <xf numFmtId="43" fontId="25" fillId="2" borderId="1" xfId="1" applyFont="1" applyFill="1" applyBorder="1" applyAlignment="1">
      <alignment vertical="center"/>
    </xf>
    <xf numFmtId="44" fontId="24" fillId="2" borderId="1" xfId="6" applyFont="1" applyFill="1" applyBorder="1" applyAlignment="1">
      <alignment vertical="center"/>
    </xf>
    <xf numFmtId="44" fontId="24" fillId="2" borderId="1" xfId="0" applyNumberFormat="1" applyFont="1" applyFill="1" applyBorder="1" applyAlignment="1">
      <alignment horizontal="center" vertical="center"/>
    </xf>
    <xf numFmtId="44" fontId="25"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6"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27" fillId="2" borderId="1" xfId="0" applyFont="1" applyFill="1" applyBorder="1" applyAlignment="1">
      <alignment horizontal="center" vertical="center"/>
    </xf>
    <xf numFmtId="0" fontId="19" fillId="0" borderId="13" xfId="0" applyFont="1" applyBorder="1"/>
    <xf numFmtId="0" fontId="4" fillId="2" borderId="13" xfId="0" applyFont="1" applyFill="1" applyBorder="1" applyAlignment="1">
      <alignment horizontal="left" vertical="center"/>
    </xf>
    <xf numFmtId="0" fontId="4" fillId="2" borderId="13" xfId="0" applyFont="1" applyFill="1" applyBorder="1" applyAlignment="1">
      <alignment horizontal="center" vertical="center"/>
    </xf>
    <xf numFmtId="14" fontId="4" fillId="2" borderId="13" xfId="0" quotePrefix="1" applyNumberFormat="1" applyFont="1" applyFill="1" applyBorder="1" applyAlignment="1">
      <alignment horizontal="center" vertical="center"/>
    </xf>
    <xf numFmtId="0" fontId="5" fillId="2" borderId="13" xfId="0" applyFont="1" applyFill="1" applyBorder="1" applyAlignment="1">
      <alignment vertical="center"/>
    </xf>
    <xf numFmtId="0" fontId="2" fillId="0" borderId="0" xfId="7"/>
    <xf numFmtId="0" fontId="19" fillId="0" borderId="0" xfId="7" applyFont="1"/>
    <xf numFmtId="43" fontId="0" fillId="0" borderId="0" xfId="8" applyFont="1"/>
    <xf numFmtId="0" fontId="19" fillId="0" borderId="1" xfId="7" applyFont="1" applyBorder="1"/>
    <xf numFmtId="0" fontId="2" fillId="0" borderId="12" xfId="7" applyBorder="1"/>
    <xf numFmtId="0" fontId="19" fillId="0" borderId="14" xfId="7" applyFont="1" applyBorder="1"/>
    <xf numFmtId="43" fontId="0" fillId="0" borderId="1" xfId="8" applyFont="1" applyBorder="1"/>
    <xf numFmtId="0" fontId="23" fillId="0" borderId="1" xfId="7" applyFont="1" applyBorder="1" applyAlignment="1">
      <alignment horizontal="center"/>
    </xf>
    <xf numFmtId="0" fontId="2" fillId="0" borderId="4" xfId="7" applyBorder="1"/>
    <xf numFmtId="0" fontId="2" fillId="0" borderId="5" xfId="7" applyBorder="1"/>
    <xf numFmtId="14" fontId="2" fillId="0" borderId="1" xfId="7" applyNumberFormat="1" applyBorder="1" applyAlignment="1">
      <alignment horizontal="left"/>
    </xf>
    <xf numFmtId="0" fontId="2" fillId="0" borderId="0" xfId="7" applyBorder="1"/>
    <xf numFmtId="0" fontId="2" fillId="0" borderId="2" xfId="7" applyBorder="1"/>
    <xf numFmtId="0" fontId="19" fillId="0" borderId="13" xfId="7" applyFont="1" applyBorder="1"/>
    <xf numFmtId="43" fontId="0" fillId="0" borderId="14" xfId="8" applyFont="1" applyBorder="1"/>
    <xf numFmtId="0" fontId="2" fillId="0" borderId="1" xfId="7" applyBorder="1"/>
    <xf numFmtId="0" fontId="19" fillId="0" borderId="12" xfId="7" applyFont="1" applyBorder="1"/>
    <xf numFmtId="0" fontId="2" fillId="0" borderId="17" xfId="7" applyBorder="1"/>
    <xf numFmtId="0" fontId="19" fillId="0" borderId="0" xfId="7" applyFont="1" applyBorder="1"/>
    <xf numFmtId="43" fontId="19" fillId="0" borderId="0" xfId="8" applyFont="1" applyBorder="1"/>
    <xf numFmtId="0" fontId="2" fillId="0" borderId="1" xfId="7" applyBorder="1" applyAlignment="1">
      <alignment wrapText="1"/>
    </xf>
    <xf numFmtId="0" fontId="19" fillId="0" borderId="1" xfId="7" applyFont="1" applyBorder="1" applyAlignment="1">
      <alignment wrapText="1"/>
    </xf>
    <xf numFmtId="43" fontId="19" fillId="0" borderId="1" xfId="8" applyFont="1" applyBorder="1" applyAlignment="1">
      <alignment wrapText="1"/>
    </xf>
    <xf numFmtId="0" fontId="19" fillId="0" borderId="12" xfId="7" applyFont="1" applyBorder="1" applyAlignment="1">
      <alignment wrapText="1"/>
    </xf>
    <xf numFmtId="0" fontId="2" fillId="0" borderId="0" xfId="7" applyAlignment="1">
      <alignment wrapText="1"/>
    </xf>
    <xf numFmtId="0" fontId="2" fillId="0" borderId="0" xfId="7" applyAlignment="1"/>
    <xf numFmtId="0" fontId="2" fillId="0" borderId="18" xfId="7" applyBorder="1"/>
    <xf numFmtId="0" fontId="21" fillId="0" borderId="18" xfId="7" applyFont="1" applyBorder="1"/>
    <xf numFmtId="43" fontId="0" fillId="0" borderId="18" xfId="8" applyFont="1" applyBorder="1"/>
    <xf numFmtId="43" fontId="0" fillId="0" borderId="17" xfId="8" applyFont="1" applyBorder="1"/>
    <xf numFmtId="43" fontId="2" fillId="0" borderId="18" xfId="7" applyNumberFormat="1" applyBorder="1"/>
    <xf numFmtId="0" fontId="2" fillId="0" borderId="19" xfId="7" applyBorder="1"/>
    <xf numFmtId="0" fontId="21" fillId="0" borderId="19" xfId="7" applyFont="1" applyBorder="1"/>
    <xf numFmtId="43" fontId="0" fillId="0" borderId="19" xfId="8" applyFont="1" applyBorder="1"/>
    <xf numFmtId="43" fontId="2" fillId="0" borderId="19" xfId="7" applyNumberFormat="1" applyBorder="1"/>
    <xf numFmtId="0" fontId="19" fillId="0" borderId="18" xfId="7" applyFont="1" applyBorder="1"/>
    <xf numFmtId="43" fontId="19" fillId="0" borderId="18" xfId="8" applyFont="1" applyBorder="1"/>
    <xf numFmtId="43" fontId="19" fillId="0" borderId="17" xfId="8" applyFont="1" applyBorder="1"/>
    <xf numFmtId="43" fontId="19" fillId="0" borderId="18" xfId="7" applyNumberFormat="1" applyFont="1" applyBorder="1"/>
    <xf numFmtId="0" fontId="2" fillId="0" borderId="20" xfId="7" applyBorder="1"/>
    <xf numFmtId="43" fontId="0" fillId="0" borderId="0" xfId="8" applyFont="1" applyBorder="1"/>
    <xf numFmtId="14" fontId="2" fillId="0" borderId="4" xfId="7" applyNumberFormat="1" applyBorder="1"/>
    <xf numFmtId="0" fontId="2" fillId="0" borderId="16" xfId="7" applyBorder="1"/>
    <xf numFmtId="43" fontId="0" fillId="0" borderId="16" xfId="8" applyFont="1" applyBorder="1"/>
    <xf numFmtId="0" fontId="2" fillId="0" borderId="21" xfId="7" applyBorder="1"/>
    <xf numFmtId="0" fontId="28" fillId="0" borderId="0" xfId="7" applyFont="1"/>
    <xf numFmtId="0" fontId="29" fillId="0" borderId="1" xfId="7" applyFont="1" applyBorder="1"/>
    <xf numFmtId="0" fontId="31" fillId="3" borderId="1" xfId="9" applyFont="1" applyFill="1" applyBorder="1" applyAlignment="1">
      <alignment horizontal="center" vertical="center"/>
    </xf>
    <xf numFmtId="14" fontId="2" fillId="0" borderId="1" xfId="7" applyNumberFormat="1" applyBorder="1"/>
    <xf numFmtId="0" fontId="32" fillId="0" borderId="3" xfId="7" applyFont="1" applyBorder="1" applyAlignment="1">
      <alignment horizontal="center"/>
    </xf>
    <xf numFmtId="0" fontId="33" fillId="0" borderId="4" xfId="7" applyFont="1" applyBorder="1"/>
    <xf numFmtId="0" fontId="2" fillId="0" borderId="17" xfId="7" applyBorder="1" applyAlignment="1">
      <alignment horizontal="center"/>
    </xf>
    <xf numFmtId="0" fontId="2" fillId="0" borderId="0" xfId="7" applyFont="1" applyBorder="1"/>
    <xf numFmtId="0" fontId="2" fillId="0" borderId="20" xfId="7" applyBorder="1" applyAlignment="1">
      <alignment horizontal="center"/>
    </xf>
    <xf numFmtId="0" fontId="2" fillId="0" borderId="16" xfId="7" applyFont="1" applyBorder="1"/>
    <xf numFmtId="0" fontId="2" fillId="0" borderId="0" xfId="7" applyAlignment="1">
      <alignment horizontal="center"/>
    </xf>
    <xf numFmtId="0" fontId="32" fillId="0" borderId="12" xfId="7" applyFont="1" applyBorder="1" applyAlignment="1">
      <alignment horizontal="center"/>
    </xf>
    <xf numFmtId="0" fontId="2" fillId="0" borderId="12" xfId="7" applyBorder="1" applyAlignment="1">
      <alignment horizontal="center"/>
    </xf>
    <xf numFmtId="0" fontId="2" fillId="0" borderId="13" xfId="7" applyBorder="1"/>
    <xf numFmtId="0" fontId="2" fillId="0" borderId="13" xfId="7" applyBorder="1" applyAlignment="1">
      <alignment wrapText="1"/>
    </xf>
    <xf numFmtId="0" fontId="23" fillId="0" borderId="1" xfId="7" applyFont="1" applyBorder="1"/>
    <xf numFmtId="0" fontId="21" fillId="0" borderId="1" xfId="7" applyFont="1" applyBorder="1"/>
    <xf numFmtId="0" fontId="34" fillId="3" borderId="12" xfId="9" applyFont="1" applyFill="1" applyBorder="1" applyAlignment="1">
      <alignment vertical="center"/>
    </xf>
    <xf numFmtId="0" fontId="35" fillId="3" borderId="13" xfId="9" applyFont="1" applyFill="1" applyBorder="1" applyAlignment="1">
      <alignment vertical="center"/>
    </xf>
    <xf numFmtId="0" fontId="34" fillId="3" borderId="1" xfId="9" applyFont="1" applyFill="1" applyBorder="1" applyAlignment="1">
      <alignment vertical="center"/>
    </xf>
    <xf numFmtId="0" fontId="36" fillId="3" borderId="0" xfId="9" applyFont="1" applyFill="1" applyAlignment="1">
      <alignment horizontal="center" vertical="center"/>
    </xf>
    <xf numFmtId="0" fontId="37" fillId="3" borderId="1" xfId="9" applyFont="1" applyFill="1" applyBorder="1" applyAlignment="1">
      <alignment vertical="center"/>
    </xf>
    <xf numFmtId="0" fontId="38" fillId="3" borderId="1" xfId="9" applyFont="1" applyFill="1" applyBorder="1" applyAlignment="1">
      <alignment horizontal="center" vertical="center"/>
    </xf>
    <xf numFmtId="0" fontId="35" fillId="3" borderId="0" xfId="9" applyFont="1" applyFill="1" applyAlignment="1">
      <alignment vertical="center"/>
    </xf>
    <xf numFmtId="0" fontId="35" fillId="3" borderId="0" xfId="9" applyFont="1" applyFill="1" applyAlignment="1">
      <alignment horizontal="center" vertical="center"/>
    </xf>
    <xf numFmtId="14" fontId="39" fillId="3" borderId="1" xfId="9" applyNumberFormat="1" applyFont="1" applyFill="1" applyBorder="1" applyAlignment="1">
      <alignment vertical="center"/>
    </xf>
    <xf numFmtId="0" fontId="39" fillId="3" borderId="1" xfId="9" applyFont="1" applyFill="1" applyBorder="1" applyAlignment="1">
      <alignment vertical="center"/>
    </xf>
    <xf numFmtId="0" fontId="34" fillId="3" borderId="13" xfId="9" applyFont="1" applyFill="1" applyBorder="1" applyAlignment="1">
      <alignment vertical="center"/>
    </xf>
    <xf numFmtId="0" fontId="34" fillId="3" borderId="0" xfId="9" applyFont="1" applyFill="1" applyAlignment="1">
      <alignment vertical="center"/>
    </xf>
    <xf numFmtId="0" fontId="34" fillId="3" borderId="0" xfId="9" applyFont="1" applyFill="1" applyAlignment="1">
      <alignment horizontal="left" vertical="center"/>
    </xf>
    <xf numFmtId="0" fontId="36" fillId="3" borderId="0" xfId="9" applyFont="1" applyFill="1" applyBorder="1" applyAlignment="1">
      <alignment horizontal="right" vertical="center"/>
    </xf>
    <xf numFmtId="0" fontId="35" fillId="3" borderId="0" xfId="9" applyFont="1" applyFill="1" applyBorder="1" applyAlignment="1">
      <alignment horizontal="center" vertical="center"/>
    </xf>
    <xf numFmtId="0" fontId="36" fillId="3" borderId="1" xfId="9" applyFont="1" applyFill="1" applyBorder="1" applyAlignment="1">
      <alignment horizontal="right" vertical="center"/>
    </xf>
    <xf numFmtId="0" fontId="36" fillId="3" borderId="13" xfId="9" applyFont="1" applyFill="1" applyBorder="1" applyAlignment="1">
      <alignment vertical="center"/>
    </xf>
    <xf numFmtId="0" fontId="36" fillId="3" borderId="1" xfId="9" applyFont="1" applyFill="1" applyBorder="1" applyAlignment="1">
      <alignment horizontal="center" vertical="center"/>
    </xf>
    <xf numFmtId="0" fontId="35" fillId="3" borderId="1" xfId="9" applyFont="1" applyFill="1" applyBorder="1" applyAlignment="1">
      <alignment vertical="center"/>
    </xf>
    <xf numFmtId="0" fontId="35" fillId="3" borderId="1" xfId="9" applyFont="1" applyFill="1" applyBorder="1" applyAlignment="1">
      <alignment horizontal="center" vertical="center"/>
    </xf>
    <xf numFmtId="0" fontId="40" fillId="3" borderId="13" xfId="9" applyFont="1" applyFill="1" applyBorder="1" applyAlignment="1">
      <alignment vertical="center"/>
    </xf>
    <xf numFmtId="0" fontId="35" fillId="3" borderId="13" xfId="9" applyFont="1" applyFill="1" applyBorder="1" applyAlignment="1">
      <alignment horizontal="left" vertical="center" wrapText="1"/>
    </xf>
    <xf numFmtId="0" fontId="35" fillId="3" borderId="13" xfId="9" applyFont="1" applyFill="1" applyBorder="1" applyAlignment="1">
      <alignment horizontal="left" vertical="center"/>
    </xf>
    <xf numFmtId="0" fontId="36" fillId="3" borderId="0" xfId="9" applyFont="1" applyFill="1" applyAlignment="1">
      <alignment horizontal="right" vertical="center"/>
    </xf>
    <xf numFmtId="0" fontId="41" fillId="3" borderId="1" xfId="9" applyFont="1" applyFill="1" applyBorder="1" applyAlignment="1">
      <alignment vertical="center"/>
    </xf>
    <xf numFmtId="0" fontId="31" fillId="3" borderId="1" xfId="9" applyFont="1" applyFill="1" applyBorder="1" applyAlignment="1">
      <alignment vertical="center"/>
    </xf>
    <xf numFmtId="14" fontId="42" fillId="3" borderId="1" xfId="9" applyNumberFormat="1" applyFont="1" applyFill="1" applyBorder="1" applyAlignment="1">
      <alignment vertical="center"/>
    </xf>
    <xf numFmtId="0" fontId="41" fillId="3" borderId="0" xfId="9" applyFont="1" applyFill="1" applyAlignment="1">
      <alignment vertical="center"/>
    </xf>
    <xf numFmtId="0" fontId="35" fillId="3" borderId="30" xfId="9" applyFont="1" applyFill="1" applyBorder="1" applyAlignment="1">
      <alignment vertical="center"/>
    </xf>
    <xf numFmtId="49" fontId="36" fillId="3" borderId="35" xfId="9" applyNumberFormat="1" applyFont="1" applyFill="1" applyBorder="1" applyAlignment="1">
      <alignment horizontal="center" vertical="center"/>
    </xf>
    <xf numFmtId="0" fontId="35" fillId="3" borderId="36" xfId="9" applyFont="1" applyFill="1" applyBorder="1" applyAlignment="1">
      <alignment vertical="center"/>
    </xf>
    <xf numFmtId="0" fontId="35" fillId="3" borderId="37" xfId="9" applyFont="1" applyFill="1" applyBorder="1" applyAlignment="1">
      <alignment horizontal="left" vertical="center"/>
    </xf>
    <xf numFmtId="0" fontId="35" fillId="3" borderId="38" xfId="9" applyFont="1" applyFill="1" applyBorder="1" applyAlignment="1">
      <alignment horizontal="left" vertical="center"/>
    </xf>
    <xf numFmtId="0" fontId="35" fillId="3" borderId="39" xfId="9" applyFont="1" applyFill="1" applyBorder="1" applyAlignment="1">
      <alignment horizontal="left" vertical="center"/>
    </xf>
    <xf numFmtId="49" fontId="36" fillId="3" borderId="43" xfId="9" applyNumberFormat="1" applyFont="1" applyFill="1" applyBorder="1" applyAlignment="1">
      <alignment horizontal="center" vertical="center"/>
    </xf>
    <xf numFmtId="0" fontId="35" fillId="3" borderId="44" xfId="9" applyFont="1" applyFill="1" applyBorder="1" applyAlignment="1">
      <alignment vertical="center"/>
    </xf>
    <xf numFmtId="0" fontId="35" fillId="3" borderId="0" xfId="9" applyFont="1" applyFill="1" applyAlignment="1">
      <alignment horizontal="left" vertical="center"/>
    </xf>
    <xf numFmtId="43" fontId="19" fillId="0" borderId="1" xfId="8" applyFont="1" applyBorder="1"/>
    <xf numFmtId="43" fontId="23" fillId="0" borderId="1" xfId="8" applyFont="1" applyBorder="1"/>
    <xf numFmtId="14" fontId="0" fillId="0" borderId="1" xfId="8" applyNumberFormat="1" applyFont="1" applyBorder="1"/>
    <xf numFmtId="0" fontId="19" fillId="0" borderId="3" xfId="7" applyFont="1" applyBorder="1"/>
    <xf numFmtId="0" fontId="33" fillId="0" borderId="0" xfId="7" applyFont="1"/>
    <xf numFmtId="0" fontId="19" fillId="0" borderId="17" xfId="7" applyFont="1" applyBorder="1"/>
    <xf numFmtId="0" fontId="11" fillId="0" borderId="0" xfId="7" applyFont="1"/>
    <xf numFmtId="0" fontId="35" fillId="3" borderId="31" xfId="9" applyFont="1" applyFill="1" applyBorder="1" applyAlignment="1">
      <alignment horizontal="justify" vertical="justify" wrapText="1"/>
    </xf>
    <xf numFmtId="0" fontId="35" fillId="3" borderId="18" xfId="9" applyFont="1" applyFill="1" applyBorder="1" applyAlignment="1">
      <alignment vertical="center"/>
    </xf>
    <xf numFmtId="0" fontId="35" fillId="3" borderId="0" xfId="9" applyFont="1" applyFill="1" applyBorder="1" applyAlignment="1">
      <alignment horizontal="left" vertical="center"/>
    </xf>
    <xf numFmtId="0" fontId="35" fillId="3" borderId="0" xfId="9" applyFont="1" applyFill="1" applyBorder="1" applyAlignment="1">
      <alignment vertical="center"/>
    </xf>
    <xf numFmtId="0" fontId="19" fillId="0" borderId="1" xfId="7" applyFont="1" applyFill="1" applyBorder="1"/>
    <xf numFmtId="0" fontId="23" fillId="0" borderId="1" xfId="7" applyFont="1" applyFill="1" applyBorder="1" applyAlignment="1">
      <alignment horizontal="center"/>
    </xf>
    <xf numFmtId="14" fontId="2" fillId="0" borderId="1" xfId="7" applyNumberFormat="1" applyFill="1" applyBorder="1"/>
    <xf numFmtId="0" fontId="2" fillId="0" borderId="1" xfId="7" applyFill="1" applyBorder="1"/>
    <xf numFmtId="0" fontId="2" fillId="0" borderId="0" xfId="7" applyFill="1"/>
    <xf numFmtId="0" fontId="19" fillId="0" borderId="1" xfId="7" applyFont="1" applyBorder="1" applyAlignment="1">
      <alignment horizontal="center"/>
    </xf>
    <xf numFmtId="0" fontId="19" fillId="0" borderId="1" xfId="7" applyFont="1" applyBorder="1" applyAlignment="1">
      <alignment horizontal="center" wrapText="1"/>
    </xf>
    <xf numFmtId="0" fontId="19" fillId="0" borderId="1" xfId="7" applyFont="1" applyFill="1" applyBorder="1" applyAlignment="1">
      <alignment horizontal="center" wrapText="1"/>
    </xf>
    <xf numFmtId="0" fontId="2" fillId="0" borderId="1" xfId="7" applyBorder="1" applyAlignment="1">
      <alignment horizontal="center"/>
    </xf>
    <xf numFmtId="43" fontId="0" fillId="0" borderId="1" xfId="8" applyFont="1" applyFill="1" applyBorder="1"/>
    <xf numFmtId="0" fontId="2" fillId="0" borderId="1" xfId="7" applyFont="1" applyBorder="1"/>
    <xf numFmtId="43" fontId="0" fillId="0" borderId="48" xfId="8" applyFont="1" applyFill="1" applyBorder="1"/>
    <xf numFmtId="43" fontId="19" fillId="0" borderId="19" xfId="8" applyFont="1" applyFill="1" applyBorder="1"/>
    <xf numFmtId="0" fontId="27" fillId="2" borderId="0" xfId="0" applyFont="1" applyFill="1" applyBorder="1" applyAlignment="1">
      <alignment horizontal="right" vertical="center"/>
    </xf>
    <xf numFmtId="9" fontId="2" fillId="0" borderId="0" xfId="7" applyNumberFormat="1"/>
    <xf numFmtId="0" fontId="21" fillId="0" borderId="0" xfId="7" applyFont="1"/>
    <xf numFmtId="43" fontId="23" fillId="0" borderId="1" xfId="8" applyFont="1" applyBorder="1" applyAlignment="1">
      <alignment horizontal="center"/>
    </xf>
    <xf numFmtId="43" fontId="19" fillId="0" borderId="0" xfId="8" applyFont="1"/>
    <xf numFmtId="14" fontId="2" fillId="0" borderId="1" xfId="8" applyNumberFormat="1" applyFont="1" applyBorder="1"/>
    <xf numFmtId="43" fontId="2" fillId="0" borderId="1" xfId="8" applyFont="1" applyBorder="1"/>
    <xf numFmtId="0" fontId="23" fillId="0" borderId="0" xfId="7" applyFont="1"/>
    <xf numFmtId="0" fontId="19" fillId="0" borderId="0" xfId="7" applyFont="1" applyAlignment="1">
      <alignment wrapText="1"/>
    </xf>
    <xf numFmtId="17" fontId="19" fillId="0" borderId="0" xfId="7" applyNumberFormat="1" applyFont="1" applyAlignment="1">
      <alignment horizontal="center"/>
    </xf>
    <xf numFmtId="17" fontId="2" fillId="0" borderId="0" xfId="7" applyNumberFormat="1"/>
    <xf numFmtId="43" fontId="2" fillId="0" borderId="0" xfId="7" applyNumberFormat="1"/>
    <xf numFmtId="0" fontId="28" fillId="0" borderId="0" xfId="7" applyFont="1" applyAlignment="1">
      <alignment horizontal="right"/>
    </xf>
    <xf numFmtId="0" fontId="19" fillId="0" borderId="16" xfId="7" applyFont="1" applyBorder="1"/>
    <xf numFmtId="0" fontId="23" fillId="0" borderId="1" xfId="7" applyFont="1" applyBorder="1" applyAlignment="1">
      <alignment wrapText="1"/>
    </xf>
    <xf numFmtId="49" fontId="43" fillId="3" borderId="35" xfId="9" applyNumberFormat="1" applyFont="1" applyFill="1" applyBorder="1" applyAlignment="1">
      <alignment horizontal="right" vertical="center"/>
    </xf>
    <xf numFmtId="43" fontId="0" fillId="0" borderId="49" xfId="8" applyFont="1" applyBorder="1"/>
    <xf numFmtId="43" fontId="44" fillId="0" borderId="50" xfId="8" applyFont="1" applyBorder="1"/>
    <xf numFmtId="43" fontId="45" fillId="0" borderId="0" xfId="8" applyFont="1" applyBorder="1" applyAlignment="1">
      <alignment horizontal="center"/>
    </xf>
    <xf numFmtId="0" fontId="23" fillId="0" borderId="18" xfId="7" applyFont="1" applyBorder="1"/>
    <xf numFmtId="0" fontId="22" fillId="0" borderId="17" xfId="7" applyFont="1" applyBorder="1"/>
    <xf numFmtId="0" fontId="22" fillId="0" borderId="18" xfId="7" applyFont="1" applyBorder="1"/>
    <xf numFmtId="0" fontId="21" fillId="0" borderId="1" xfId="7" applyFont="1" applyBorder="1" applyAlignment="1">
      <alignment horizontal="center"/>
    </xf>
    <xf numFmtId="14" fontId="2" fillId="0" borderId="1" xfId="7" applyNumberFormat="1" applyBorder="1" applyAlignment="1">
      <alignment horizontal="center"/>
    </xf>
    <xf numFmtId="0" fontId="29" fillId="0" borderId="12" xfId="7" applyFont="1" applyBorder="1"/>
    <xf numFmtId="0" fontId="46" fillId="0" borderId="1" xfId="7" applyFont="1" applyBorder="1"/>
    <xf numFmtId="43" fontId="2" fillId="0" borderId="1" xfId="7" applyNumberFormat="1" applyBorder="1"/>
    <xf numFmtId="0" fontId="2" fillId="0" borderId="48" xfId="7" applyBorder="1"/>
    <xf numFmtId="0" fontId="23" fillId="0" borderId="48" xfId="7" applyFont="1" applyBorder="1"/>
    <xf numFmtId="43" fontId="0" fillId="0" borderId="48" xfId="8" applyFont="1" applyBorder="1"/>
    <xf numFmtId="43" fontId="2" fillId="0" borderId="48" xfId="7" applyNumberFormat="1" applyBorder="1"/>
    <xf numFmtId="0" fontId="19" fillId="0" borderId="51" xfId="7" applyFont="1" applyBorder="1"/>
    <xf numFmtId="0" fontId="19" fillId="0" borderId="50" xfId="7" applyFont="1" applyBorder="1"/>
    <xf numFmtId="43" fontId="19" fillId="0" borderId="50" xfId="8" applyFont="1" applyBorder="1"/>
    <xf numFmtId="43" fontId="19" fillId="0" borderId="52" xfId="8" applyFont="1" applyBorder="1"/>
    <xf numFmtId="43" fontId="47" fillId="0" borderId="0" xfId="8" applyFont="1" applyBorder="1" applyAlignment="1">
      <alignment horizontal="center"/>
    </xf>
    <xf numFmtId="43" fontId="47" fillId="0" borderId="2" xfId="8" applyFont="1" applyBorder="1" applyAlignment="1">
      <alignment horizontal="center"/>
    </xf>
    <xf numFmtId="14" fontId="2" fillId="0" borderId="0" xfId="7" applyNumberFormat="1" applyBorder="1"/>
    <xf numFmtId="0" fontId="29" fillId="0" borderId="0" xfId="7" applyFont="1"/>
    <xf numFmtId="0" fontId="32" fillId="0" borderId="3" xfId="7" applyFont="1" applyBorder="1" applyAlignment="1">
      <alignment horizontal="right"/>
    </xf>
    <xf numFmtId="0" fontId="2" fillId="0" borderId="0" xfId="7" applyFont="1" applyBorder="1" applyAlignment="1">
      <alignment wrapText="1"/>
    </xf>
    <xf numFmtId="0" fontId="2" fillId="0" borderId="0" xfId="7" applyBorder="1" applyAlignment="1">
      <alignment wrapText="1"/>
    </xf>
    <xf numFmtId="0" fontId="19" fillId="0" borderId="1" xfId="7" applyFont="1" applyBorder="1" applyAlignment="1">
      <alignment horizontal="center"/>
    </xf>
    <xf numFmtId="0" fontId="33" fillId="0" borderId="1" xfId="7" applyFont="1" applyBorder="1" applyAlignment="1">
      <alignment horizontal="center"/>
    </xf>
    <xf numFmtId="0" fontId="41" fillId="3" borderId="1" xfId="9" applyFont="1" applyFill="1" applyBorder="1" applyAlignment="1">
      <alignment horizontal="left" vertical="center"/>
    </xf>
    <xf numFmtId="0" fontId="48" fillId="3" borderId="1" xfId="9" applyFont="1" applyFill="1" applyBorder="1" applyAlignment="1">
      <alignment horizontal="right" vertical="center"/>
    </xf>
    <xf numFmtId="0" fontId="35" fillId="3" borderId="0" xfId="11" applyFont="1" applyFill="1" applyAlignment="1">
      <alignment vertical="center"/>
    </xf>
    <xf numFmtId="0" fontId="49" fillId="3" borderId="1" xfId="9" applyFont="1" applyFill="1" applyBorder="1" applyAlignment="1">
      <alignment horizontal="right" vertical="center"/>
    </xf>
    <xf numFmtId="14" fontId="43" fillId="3" borderId="1" xfId="9" applyNumberFormat="1" applyFont="1" applyFill="1" applyBorder="1" applyAlignment="1">
      <alignment horizontal="right" vertical="center"/>
    </xf>
    <xf numFmtId="0" fontId="35" fillId="3" borderId="1" xfId="11" applyFont="1" applyFill="1" applyBorder="1" applyAlignment="1">
      <alignment vertical="center"/>
    </xf>
    <xf numFmtId="0" fontId="37" fillId="3" borderId="0" xfId="11" applyFont="1" applyFill="1" applyAlignment="1">
      <alignment vertical="center"/>
    </xf>
    <xf numFmtId="0" fontId="39" fillId="3" borderId="0" xfId="11" applyFont="1" applyFill="1" applyAlignment="1">
      <alignment horizontal="center" vertical="center"/>
    </xf>
    <xf numFmtId="0" fontId="35" fillId="3" borderId="0" xfId="11" applyFont="1" applyFill="1" applyBorder="1" applyAlignment="1">
      <alignment horizontal="center" vertical="center"/>
    </xf>
    <xf numFmtId="0" fontId="36" fillId="3" borderId="3" xfId="11" applyFont="1" applyFill="1" applyBorder="1" applyAlignment="1">
      <alignment vertical="center"/>
    </xf>
    <xf numFmtId="0" fontId="36" fillId="3" borderId="4" xfId="11" applyFont="1" applyFill="1" applyBorder="1" applyAlignment="1">
      <alignment vertical="center"/>
    </xf>
    <xf numFmtId="0" fontId="36" fillId="3" borderId="5" xfId="11" applyFont="1" applyFill="1" applyBorder="1" applyAlignment="1">
      <alignment vertical="center"/>
    </xf>
    <xf numFmtId="0" fontId="36" fillId="3" borderId="15" xfId="11" applyFont="1" applyFill="1" applyBorder="1" applyAlignment="1">
      <alignment horizontal="center" vertical="center"/>
    </xf>
    <xf numFmtId="0" fontId="36" fillId="3" borderId="20" xfId="11" applyFont="1" applyFill="1" applyBorder="1" applyAlignment="1">
      <alignment vertical="center"/>
    </xf>
    <xf numFmtId="0" fontId="36" fillId="3" borderId="16" xfId="11" applyFont="1" applyFill="1" applyBorder="1" applyAlignment="1">
      <alignment vertical="center"/>
    </xf>
    <xf numFmtId="0" fontId="36" fillId="3" borderId="21" xfId="11" applyFont="1" applyFill="1" applyBorder="1" applyAlignment="1">
      <alignment vertical="center"/>
    </xf>
    <xf numFmtId="0" fontId="36" fillId="3" borderId="18" xfId="11" applyFont="1" applyFill="1" applyBorder="1" applyAlignment="1">
      <alignment horizontal="center" vertical="center"/>
    </xf>
    <xf numFmtId="0" fontId="36" fillId="3" borderId="53" xfId="11" applyFont="1" applyFill="1" applyBorder="1" applyAlignment="1">
      <alignment horizontal="right" vertical="center"/>
    </xf>
    <xf numFmtId="0" fontId="35" fillId="3" borderId="41" xfId="11" applyFont="1" applyFill="1" applyBorder="1" applyAlignment="1">
      <alignment vertical="center"/>
    </xf>
    <xf numFmtId="0" fontId="35" fillId="3" borderId="54" xfId="11" applyFont="1" applyFill="1" applyBorder="1" applyAlignment="1">
      <alignment vertical="center"/>
    </xf>
    <xf numFmtId="0" fontId="36" fillId="3" borderId="35" xfId="11" applyFont="1" applyFill="1" applyBorder="1" applyAlignment="1">
      <alignment horizontal="right" vertical="center"/>
    </xf>
    <xf numFmtId="0" fontId="35" fillId="3" borderId="38" xfId="11" applyFont="1" applyFill="1" applyBorder="1" applyAlignment="1">
      <alignment vertical="center"/>
    </xf>
    <xf numFmtId="0" fontId="35" fillId="3" borderId="55" xfId="11" applyFont="1" applyFill="1" applyBorder="1" applyAlignment="1">
      <alignment horizontal="center" vertical="center"/>
    </xf>
    <xf numFmtId="0" fontId="35" fillId="3" borderId="55" xfId="11" applyFont="1" applyFill="1" applyBorder="1" applyAlignment="1">
      <alignment vertical="center"/>
    </xf>
    <xf numFmtId="0" fontId="35" fillId="3" borderId="14" xfId="9" applyFont="1" applyFill="1" applyBorder="1" applyAlignment="1">
      <alignment vertical="center"/>
    </xf>
    <xf numFmtId="0" fontId="36" fillId="3" borderId="43" xfId="11" applyFont="1" applyFill="1" applyBorder="1" applyAlignment="1">
      <alignment horizontal="right" vertical="center"/>
    </xf>
    <xf numFmtId="0" fontId="35" fillId="3" borderId="46" xfId="11" applyFont="1" applyFill="1" applyBorder="1" applyAlignment="1">
      <alignment vertical="center"/>
    </xf>
    <xf numFmtId="0" fontId="35" fillId="3" borderId="56" xfId="11" applyFont="1" applyFill="1" applyBorder="1" applyAlignment="1">
      <alignment vertical="center"/>
    </xf>
    <xf numFmtId="0" fontId="36" fillId="3" borderId="0" xfId="11" applyFont="1" applyFill="1" applyAlignment="1">
      <alignment horizontal="right" vertical="center"/>
    </xf>
    <xf numFmtId="0" fontId="42" fillId="3" borderId="1" xfId="11" applyFont="1" applyFill="1" applyBorder="1" applyAlignment="1">
      <alignment vertical="center"/>
    </xf>
    <xf numFmtId="0" fontId="42" fillId="3" borderId="14" xfId="9" applyFont="1" applyFill="1" applyBorder="1" applyAlignment="1">
      <alignment horizontal="left" vertical="center"/>
    </xf>
    <xf numFmtId="0" fontId="49" fillId="3" borderId="0" xfId="9" applyFont="1" applyFill="1" applyBorder="1" applyAlignment="1">
      <alignment horizontal="right" vertical="center"/>
    </xf>
    <xf numFmtId="14" fontId="41" fillId="3" borderId="1" xfId="9" applyNumberFormat="1" applyFont="1" applyFill="1" applyBorder="1" applyAlignment="1">
      <alignment horizontal="center" vertical="center"/>
    </xf>
    <xf numFmtId="0" fontId="42" fillId="3" borderId="0" xfId="9" applyFont="1" applyFill="1" applyAlignment="1">
      <alignment vertical="center"/>
    </xf>
    <xf numFmtId="0" fontId="42" fillId="3" borderId="0" xfId="9" applyFont="1" applyFill="1" applyBorder="1" applyAlignment="1">
      <alignment horizontal="right" vertical="center"/>
    </xf>
    <xf numFmtId="0" fontId="36" fillId="3" borderId="0" xfId="11" applyFont="1" applyFill="1" applyAlignment="1">
      <alignment horizontal="center" vertical="center"/>
    </xf>
    <xf numFmtId="0" fontId="35" fillId="3" borderId="30" xfId="11" applyFont="1" applyFill="1" applyBorder="1" applyAlignment="1">
      <alignment vertical="center"/>
    </xf>
    <xf numFmtId="0" fontId="35" fillId="3" borderId="31" xfId="11" applyFont="1" applyFill="1" applyBorder="1" applyAlignment="1">
      <alignment vertical="center" wrapText="1"/>
    </xf>
    <xf numFmtId="49" fontId="36" fillId="3" borderId="35" xfId="11" applyNumberFormat="1" applyFont="1" applyFill="1" applyBorder="1" applyAlignment="1">
      <alignment horizontal="center" vertical="center"/>
    </xf>
    <xf numFmtId="0" fontId="35" fillId="3" borderId="36" xfId="11" applyFont="1" applyFill="1" applyBorder="1" applyAlignment="1">
      <alignment vertical="center" wrapText="1"/>
    </xf>
    <xf numFmtId="0" fontId="35" fillId="3" borderId="36" xfId="11" applyFont="1" applyFill="1" applyBorder="1" applyAlignment="1">
      <alignment vertical="center"/>
    </xf>
    <xf numFmtId="0" fontId="35" fillId="3" borderId="37" xfId="11" applyFont="1" applyFill="1" applyBorder="1" applyAlignment="1">
      <alignment horizontal="left" vertical="center" indent="1"/>
    </xf>
    <xf numFmtId="0" fontId="35" fillId="3" borderId="38" xfId="11" applyFont="1" applyFill="1" applyBorder="1" applyAlignment="1">
      <alignment horizontal="left" vertical="center" indent="1"/>
    </xf>
    <xf numFmtId="0" fontId="35" fillId="3" borderId="39" xfId="11" applyFont="1" applyFill="1" applyBorder="1" applyAlignment="1">
      <alignment horizontal="left" vertical="center" indent="1"/>
    </xf>
    <xf numFmtId="0" fontId="35" fillId="3" borderId="37" xfId="11" applyFont="1" applyFill="1" applyBorder="1" applyAlignment="1">
      <alignment horizontal="left" vertical="center"/>
    </xf>
    <xf numFmtId="0" fontId="35" fillId="3" borderId="38" xfId="11" applyFont="1" applyFill="1" applyBorder="1" applyAlignment="1">
      <alignment horizontal="left" vertical="center"/>
    </xf>
    <xf numFmtId="0" fontId="35" fillId="3" borderId="39" xfId="11" applyFont="1" applyFill="1" applyBorder="1" applyAlignment="1">
      <alignment horizontal="left" vertical="center"/>
    </xf>
    <xf numFmtId="49" fontId="36" fillId="3" borderId="43" xfId="11" applyNumberFormat="1" applyFont="1" applyFill="1" applyBorder="1" applyAlignment="1">
      <alignment horizontal="center" vertical="center"/>
    </xf>
    <xf numFmtId="0" fontId="35" fillId="3" borderId="44" xfId="11" applyFont="1" applyFill="1" applyBorder="1" applyAlignment="1">
      <alignment vertical="center"/>
    </xf>
    <xf numFmtId="0" fontId="35" fillId="3" borderId="0" xfId="11" applyFont="1" applyFill="1" applyAlignment="1">
      <alignment horizontal="left" vertical="center"/>
    </xf>
    <xf numFmtId="0" fontId="50" fillId="3" borderId="1" xfId="9" applyFont="1" applyFill="1" applyBorder="1" applyAlignment="1">
      <alignment vertical="center"/>
    </xf>
    <xf numFmtId="14" fontId="42" fillId="3" borderId="1" xfId="9" applyNumberFormat="1" applyFont="1" applyFill="1" applyBorder="1" applyAlignment="1">
      <alignment horizontal="right" vertical="center"/>
    </xf>
    <xf numFmtId="0" fontId="49" fillId="3" borderId="0" xfId="9" applyFont="1" applyFill="1" applyBorder="1" applyAlignment="1">
      <alignment vertical="center"/>
    </xf>
    <xf numFmtId="0" fontId="36" fillId="3" borderId="23" xfId="9" applyFont="1" applyFill="1" applyBorder="1" applyAlignment="1">
      <alignment horizontal="center" vertical="center" wrapText="1"/>
    </xf>
    <xf numFmtId="0" fontId="30" fillId="0" borderId="27" xfId="9" applyBorder="1"/>
    <xf numFmtId="0" fontId="35" fillId="3" borderId="31" xfId="9" applyFont="1" applyFill="1" applyBorder="1" applyAlignment="1">
      <alignment vertical="center"/>
    </xf>
    <xf numFmtId="0" fontId="35" fillId="3" borderId="32" xfId="9" applyFont="1" applyFill="1" applyBorder="1" applyAlignment="1">
      <alignment vertical="center"/>
    </xf>
    <xf numFmtId="0" fontId="35" fillId="3" borderId="33" xfId="9" applyFont="1" applyFill="1" applyBorder="1" applyAlignment="1">
      <alignment vertical="center"/>
    </xf>
    <xf numFmtId="0" fontId="35" fillId="3" borderId="57" xfId="9" applyFont="1" applyFill="1" applyBorder="1" applyAlignment="1">
      <alignment vertical="center"/>
    </xf>
    <xf numFmtId="0" fontId="35" fillId="3" borderId="37" xfId="9" applyFont="1" applyFill="1" applyBorder="1" applyAlignment="1">
      <alignment vertical="center"/>
    </xf>
    <xf numFmtId="0" fontId="35" fillId="3" borderId="58" xfId="9" applyFont="1" applyFill="1" applyBorder="1" applyAlignment="1">
      <alignment horizontal="left" vertical="center"/>
    </xf>
    <xf numFmtId="0" fontId="35" fillId="3" borderId="45" xfId="9" applyFont="1" applyFill="1" applyBorder="1" applyAlignment="1">
      <alignment vertical="center"/>
    </xf>
    <xf numFmtId="0" fontId="35" fillId="3" borderId="46" xfId="9" applyFont="1" applyFill="1" applyBorder="1" applyAlignment="1">
      <alignment vertical="center"/>
    </xf>
    <xf numFmtId="0" fontId="35" fillId="3" borderId="59" xfId="9" applyFont="1" applyFill="1" applyBorder="1" applyAlignment="1">
      <alignment vertical="center"/>
    </xf>
    <xf numFmtId="0" fontId="2" fillId="0" borderId="1" xfId="7" applyBorder="1" applyAlignment="1">
      <alignment horizontal="left"/>
    </xf>
    <xf numFmtId="43" fontId="19" fillId="0" borderId="1" xfId="8" applyFont="1" applyBorder="1" applyAlignment="1">
      <alignment horizontal="center" wrapText="1"/>
    </xf>
    <xf numFmtId="165" fontId="2" fillId="0" borderId="1" xfId="7" applyNumberFormat="1" applyBorder="1"/>
    <xf numFmtId="0" fontId="2" fillId="0" borderId="48" xfId="7" applyBorder="1" applyAlignment="1">
      <alignment horizontal="left"/>
    </xf>
    <xf numFmtId="165" fontId="2" fillId="0" borderId="48" xfId="7" applyNumberFormat="1" applyBorder="1"/>
    <xf numFmtId="0" fontId="19" fillId="0" borderId="19" xfId="7" applyFont="1" applyBorder="1" applyAlignment="1">
      <alignment horizontal="left"/>
    </xf>
    <xf numFmtId="165" fontId="19" fillId="0" borderId="19" xfId="7" applyNumberFormat="1" applyFont="1" applyBorder="1"/>
    <xf numFmtId="0" fontId="51" fillId="0" borderId="0" xfId="7" applyFont="1" applyAlignment="1">
      <alignment horizontal="right"/>
    </xf>
    <xf numFmtId="9" fontId="0" fillId="0" borderId="1" xfId="12" applyFont="1" applyBorder="1"/>
    <xf numFmtId="9" fontId="0" fillId="0" borderId="0" xfId="12" applyFont="1"/>
    <xf numFmtId="9" fontId="19" fillId="0" borderId="1" xfId="12" applyFont="1" applyBorder="1" applyAlignment="1">
      <alignment horizontal="center" wrapText="1"/>
    </xf>
    <xf numFmtId="9" fontId="0" fillId="0" borderId="48" xfId="12" applyFont="1" applyBorder="1"/>
    <xf numFmtId="9" fontId="21" fillId="0" borderId="48" xfId="12" applyFont="1" applyBorder="1"/>
    <xf numFmtId="165" fontId="19" fillId="0" borderId="48" xfId="7" applyNumberFormat="1" applyFont="1" applyBorder="1"/>
    <xf numFmtId="0" fontId="2" fillId="0" borderId="48" xfId="7" applyBorder="1" applyAlignment="1">
      <alignment horizontal="center"/>
    </xf>
    <xf numFmtId="9" fontId="19" fillId="0" borderId="19" xfId="12" applyFont="1" applyBorder="1"/>
    <xf numFmtId="0" fontId="2" fillId="0" borderId="19" xfId="7" applyBorder="1" applyAlignment="1">
      <alignment horizontal="center"/>
    </xf>
    <xf numFmtId="165" fontId="47" fillId="0" borderId="1" xfId="7" applyNumberFormat="1" applyFont="1" applyBorder="1" applyAlignment="1">
      <alignment horizontal="center"/>
    </xf>
    <xf numFmtId="10" fontId="0" fillId="0" borderId="1" xfId="12" applyNumberFormat="1" applyFont="1" applyBorder="1"/>
    <xf numFmtId="10" fontId="2" fillId="0" borderId="1" xfId="7" applyNumberFormat="1" applyBorder="1"/>
    <xf numFmtId="165" fontId="47" fillId="0" borderId="0" xfId="7" applyNumberFormat="1" applyFont="1" applyBorder="1" applyAlignment="1">
      <alignment horizontal="right"/>
    </xf>
    <xf numFmtId="165" fontId="28" fillId="0" borderId="1" xfId="7" applyNumberFormat="1" applyFont="1" applyBorder="1" applyAlignment="1">
      <alignment horizontal="center" vertical="top"/>
    </xf>
    <xf numFmtId="0" fontId="21" fillId="0" borderId="48" xfId="7" applyFont="1" applyBorder="1"/>
    <xf numFmtId="43" fontId="0" fillId="0" borderId="1" xfId="8" applyFont="1" applyBorder="1" applyAlignment="1">
      <alignment horizontal="left"/>
    </xf>
    <xf numFmtId="9" fontId="0" fillId="0" borderId="15" xfId="12" applyFont="1" applyBorder="1"/>
    <xf numFmtId="165" fontId="2" fillId="0" borderId="15" xfId="7" applyNumberFormat="1" applyBorder="1"/>
    <xf numFmtId="165" fontId="28" fillId="0" borderId="15" xfId="7" applyNumberFormat="1" applyFont="1" applyBorder="1" applyAlignment="1">
      <alignment horizontal="center" vertical="top"/>
    </xf>
    <xf numFmtId="0" fontId="2" fillId="0" borderId="15" xfId="7" applyBorder="1"/>
    <xf numFmtId="0" fontId="2" fillId="0" borderId="15" xfId="7" applyBorder="1" applyAlignment="1">
      <alignment horizontal="left"/>
    </xf>
    <xf numFmtId="0" fontId="21" fillId="0" borderId="15" xfId="7" applyFont="1" applyBorder="1"/>
    <xf numFmtId="0" fontId="21" fillId="0" borderId="1" xfId="7" applyFont="1" applyBorder="1" applyAlignment="1">
      <alignment horizontal="left"/>
    </xf>
    <xf numFmtId="0" fontId="23" fillId="0" borderId="1" xfId="7" applyFont="1" applyBorder="1" applyAlignment="1">
      <alignment horizontal="left"/>
    </xf>
    <xf numFmtId="0" fontId="23" fillId="0" borderId="1" xfId="7" applyFont="1" applyBorder="1" applyAlignment="1">
      <alignment horizontal="right"/>
    </xf>
    <xf numFmtId="0" fontId="33" fillId="0" borderId="17" xfId="7" applyFont="1" applyBorder="1"/>
    <xf numFmtId="0" fontId="2" fillId="0" borderId="17" xfId="7" applyBorder="1" applyAlignment="1">
      <alignment horizontal="left" wrapText="1"/>
    </xf>
    <xf numFmtId="0" fontId="2" fillId="0" borderId="0" xfId="7" applyBorder="1" applyAlignment="1">
      <alignment horizontal="left" wrapText="1"/>
    </xf>
    <xf numFmtId="0" fontId="2" fillId="0" borderId="2" xfId="7" applyBorder="1" applyAlignment="1">
      <alignment horizontal="left" wrapText="1"/>
    </xf>
    <xf numFmtId="0" fontId="23" fillId="0" borderId="17" xfId="7" applyFont="1" applyBorder="1" applyAlignment="1">
      <alignment horizontal="left" wrapText="1"/>
    </xf>
    <xf numFmtId="0" fontId="2" fillId="0" borderId="17" xfId="7" applyBorder="1" applyAlignment="1">
      <alignment horizontal="center" wrapText="1"/>
    </xf>
    <xf numFmtId="0" fontId="37" fillId="3" borderId="2" xfId="11" applyFont="1" applyFill="1" applyBorder="1" applyAlignment="1">
      <alignment vertical="center"/>
    </xf>
    <xf numFmtId="0" fontId="35" fillId="3" borderId="0" xfId="11" applyFont="1" applyFill="1" applyBorder="1" applyAlignment="1">
      <alignment vertical="center"/>
    </xf>
    <xf numFmtId="0" fontId="37" fillId="3" borderId="13" xfId="11" applyFont="1" applyFill="1" applyBorder="1" applyAlignment="1">
      <alignment vertical="center"/>
    </xf>
    <xf numFmtId="0" fontId="39" fillId="3" borderId="13" xfId="11" applyFont="1" applyFill="1" applyBorder="1" applyAlignment="1">
      <alignment vertical="center"/>
    </xf>
    <xf numFmtId="0" fontId="19" fillId="0" borderId="0" xfId="7" applyFont="1" applyBorder="1" applyAlignment="1">
      <alignment horizontal="center"/>
    </xf>
    <xf numFmtId="0" fontId="19" fillId="0" borderId="0" xfId="7" applyFont="1" applyAlignment="1">
      <alignment horizontal="center"/>
    </xf>
    <xf numFmtId="0" fontId="35" fillId="3" borderId="12" xfId="9" applyFont="1" applyFill="1" applyBorder="1" applyAlignment="1">
      <alignment horizontal="left" vertical="center" wrapText="1"/>
    </xf>
    <xf numFmtId="0" fontId="35" fillId="3" borderId="13" xfId="9" applyFont="1" applyFill="1" applyBorder="1" applyAlignment="1">
      <alignment horizontal="left" vertical="center" wrapText="1"/>
    </xf>
    <xf numFmtId="0" fontId="35" fillId="3" borderId="14" xfId="9" applyFont="1" applyFill="1" applyBorder="1" applyAlignment="1">
      <alignment horizontal="left" vertical="center" wrapText="1"/>
    </xf>
    <xf numFmtId="0" fontId="35" fillId="3" borderId="13" xfId="9" applyFont="1" applyFill="1" applyBorder="1" applyAlignment="1">
      <alignment horizontal="center" vertical="top"/>
    </xf>
    <xf numFmtId="0" fontId="35" fillId="3" borderId="45" xfId="9" applyFont="1" applyFill="1" applyBorder="1" applyAlignment="1">
      <alignment horizontal="left" vertical="center"/>
    </xf>
    <xf numFmtId="0" fontId="35" fillId="3" borderId="46" xfId="9" applyFont="1" applyFill="1" applyBorder="1" applyAlignment="1">
      <alignment horizontal="left" vertical="center"/>
    </xf>
    <xf numFmtId="0" fontId="35" fillId="3" borderId="47" xfId="9" applyFont="1" applyFill="1" applyBorder="1" applyAlignment="1">
      <alignment horizontal="left" vertical="center"/>
    </xf>
    <xf numFmtId="0" fontId="35" fillId="3" borderId="37" xfId="9" applyFont="1" applyFill="1" applyBorder="1" applyAlignment="1">
      <alignment horizontal="left" vertical="center"/>
    </xf>
    <xf numFmtId="0" fontId="35" fillId="3" borderId="38" xfId="9" applyFont="1" applyFill="1" applyBorder="1" applyAlignment="1">
      <alignment horizontal="left" vertical="center"/>
    </xf>
    <xf numFmtId="0" fontId="35" fillId="3" borderId="39" xfId="9" applyFont="1" applyFill="1" applyBorder="1" applyAlignment="1">
      <alignment horizontal="left" vertical="center"/>
    </xf>
    <xf numFmtId="0" fontId="36" fillId="3" borderId="22" xfId="9" applyFont="1" applyFill="1" applyBorder="1" applyAlignment="1">
      <alignment horizontal="center" vertical="center"/>
    </xf>
    <xf numFmtId="0" fontId="36" fillId="3" borderId="26" xfId="9" applyFont="1" applyFill="1" applyBorder="1" applyAlignment="1">
      <alignment horizontal="center" vertical="center"/>
    </xf>
    <xf numFmtId="0" fontId="30" fillId="0" borderId="26" xfId="9" applyBorder="1"/>
    <xf numFmtId="0" fontId="36" fillId="3" borderId="23" xfId="9" applyFont="1" applyFill="1" applyBorder="1" applyAlignment="1">
      <alignment horizontal="center" vertical="center"/>
    </xf>
    <xf numFmtId="0" fontId="36" fillId="3" borderId="24" xfId="9" applyFont="1" applyFill="1" applyBorder="1" applyAlignment="1">
      <alignment horizontal="center" vertical="center"/>
    </xf>
    <xf numFmtId="0" fontId="36" fillId="3" borderId="25" xfId="9" applyFont="1" applyFill="1" applyBorder="1" applyAlignment="1">
      <alignment horizontal="center" vertical="center"/>
    </xf>
    <xf numFmtId="0" fontId="36" fillId="3" borderId="27" xfId="9" applyFont="1" applyFill="1" applyBorder="1" applyAlignment="1">
      <alignment horizontal="center" vertical="center"/>
    </xf>
    <xf numFmtId="0" fontId="36" fillId="3" borderId="28" xfId="9" applyFont="1" applyFill="1" applyBorder="1" applyAlignment="1">
      <alignment horizontal="center" vertical="center"/>
    </xf>
    <xf numFmtId="0" fontId="36" fillId="3" borderId="29" xfId="9" applyFont="1" applyFill="1" applyBorder="1" applyAlignment="1">
      <alignment horizontal="center" vertical="center"/>
    </xf>
    <xf numFmtId="0" fontId="35" fillId="3" borderId="32" xfId="9" applyFont="1" applyFill="1" applyBorder="1" applyAlignment="1">
      <alignment horizontal="justify" vertical="justify"/>
    </xf>
    <xf numFmtId="0" fontId="35" fillId="3" borderId="33" xfId="9" applyFont="1" applyFill="1" applyBorder="1" applyAlignment="1">
      <alignment horizontal="justify" vertical="justify"/>
    </xf>
    <xf numFmtId="0" fontId="35" fillId="3" borderId="34" xfId="9" applyFont="1" applyFill="1" applyBorder="1" applyAlignment="1">
      <alignment horizontal="justify" vertical="justify"/>
    </xf>
    <xf numFmtId="0" fontId="19" fillId="0" borderId="1" xfId="7" applyFont="1" applyFill="1" applyBorder="1" applyAlignment="1">
      <alignment horizontal="center"/>
    </xf>
    <xf numFmtId="0" fontId="9" fillId="2" borderId="0" xfId="0" applyFont="1" applyFill="1" applyBorder="1" applyAlignment="1">
      <alignment horizontal="left" vertical="center"/>
    </xf>
    <xf numFmtId="0" fontId="7" fillId="2" borderId="0" xfId="0" applyFont="1" applyFill="1" applyBorder="1" applyAlignment="1">
      <alignment horizontal="center" vertical="center"/>
    </xf>
    <xf numFmtId="0" fontId="4" fillId="2" borderId="0"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left" vertical="center"/>
    </xf>
    <xf numFmtId="0" fontId="18"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justify" vertical="center"/>
    </xf>
    <xf numFmtId="0" fontId="4" fillId="2" borderId="13" xfId="0" applyFont="1" applyFill="1" applyBorder="1" applyAlignment="1">
      <alignment horizontal="justify" vertical="center"/>
    </xf>
    <xf numFmtId="0" fontId="4" fillId="2" borderId="14" xfId="0" applyFont="1" applyFill="1" applyBorder="1" applyAlignment="1">
      <alignment horizontal="justify" vertical="center"/>
    </xf>
    <xf numFmtId="0" fontId="7" fillId="2" borderId="0" xfId="2" applyFont="1" applyFill="1" applyAlignment="1">
      <alignment horizontal="center" vertical="center"/>
    </xf>
    <xf numFmtId="0" fontId="12" fillId="2" borderId="1"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1" fillId="2" borderId="16" xfId="2" applyFont="1" applyFill="1" applyBorder="1" applyAlignment="1">
      <alignment horizontal="center" vertical="center"/>
    </xf>
    <xf numFmtId="0" fontId="12" fillId="2" borderId="4" xfId="2" applyFont="1" applyFill="1" applyBorder="1" applyAlignment="1">
      <alignment horizontal="center" vertical="center"/>
    </xf>
    <xf numFmtId="0" fontId="16" fillId="2" borderId="0" xfId="2" applyFont="1" applyFill="1" applyBorder="1" applyAlignment="1">
      <alignment horizontal="center" vertical="center"/>
    </xf>
    <xf numFmtId="0" fontId="11" fillId="2" borderId="1" xfId="2" applyFont="1" applyFill="1" applyBorder="1" applyAlignment="1">
      <alignment horizontal="center" vertical="center"/>
    </xf>
    <xf numFmtId="0" fontId="23" fillId="0" borderId="0" xfId="7" applyFont="1" applyAlignment="1">
      <alignment horizontal="center"/>
    </xf>
    <xf numFmtId="0" fontId="2" fillId="0" borderId="17" xfId="7" applyBorder="1" applyAlignment="1">
      <alignment horizontal="left" wrapText="1"/>
    </xf>
    <xf numFmtId="0" fontId="2" fillId="0" borderId="0" xfId="7" applyBorder="1" applyAlignment="1">
      <alignment horizontal="left" wrapText="1"/>
    </xf>
    <xf numFmtId="0" fontId="2" fillId="0" borderId="2" xfId="7" applyBorder="1" applyAlignment="1">
      <alignment horizontal="left" wrapText="1"/>
    </xf>
    <xf numFmtId="0" fontId="19" fillId="0" borderId="1" xfId="7" applyFont="1" applyBorder="1" applyAlignment="1">
      <alignment horizontal="center"/>
    </xf>
    <xf numFmtId="0" fontId="35" fillId="3" borderId="37" xfId="11" applyFont="1" applyFill="1" applyBorder="1" applyAlignment="1">
      <alignment horizontal="left" vertical="center"/>
    </xf>
    <xf numFmtId="0" fontId="35" fillId="3" borderId="38" xfId="11" applyFont="1" applyFill="1" applyBorder="1" applyAlignment="1">
      <alignment horizontal="left" vertical="center"/>
    </xf>
    <xf numFmtId="0" fontId="35" fillId="3" borderId="39" xfId="11" applyFont="1" applyFill="1" applyBorder="1" applyAlignment="1">
      <alignment horizontal="left" vertical="center"/>
    </xf>
    <xf numFmtId="0" fontId="35" fillId="3" borderId="45" xfId="11" applyFont="1" applyFill="1" applyBorder="1" applyAlignment="1">
      <alignment horizontal="left" vertical="center"/>
    </xf>
    <xf numFmtId="0" fontId="35" fillId="3" borderId="46" xfId="11" applyFont="1" applyFill="1" applyBorder="1" applyAlignment="1">
      <alignment horizontal="left" vertical="center"/>
    </xf>
    <xf numFmtId="0" fontId="35" fillId="3" borderId="47" xfId="11" applyFont="1" applyFill="1" applyBorder="1" applyAlignment="1">
      <alignment horizontal="left" vertical="center"/>
    </xf>
    <xf numFmtId="0" fontId="35" fillId="3" borderId="37" xfId="11" applyFont="1" applyFill="1" applyBorder="1" applyAlignment="1">
      <alignment horizontal="left" vertical="center" indent="1"/>
    </xf>
    <xf numFmtId="0" fontId="35" fillId="3" borderId="38" xfId="11" applyFont="1" applyFill="1" applyBorder="1" applyAlignment="1">
      <alignment horizontal="left" vertical="center" indent="1"/>
    </xf>
    <xf numFmtId="0" fontId="35" fillId="3" borderId="39" xfId="11" applyFont="1" applyFill="1" applyBorder="1" applyAlignment="1">
      <alignment horizontal="left" vertical="center" indent="1"/>
    </xf>
    <xf numFmtId="0" fontId="35" fillId="3" borderId="40" xfId="11" applyFont="1" applyFill="1" applyBorder="1" applyAlignment="1">
      <alignment horizontal="left" vertical="center"/>
    </xf>
    <xf numFmtId="0" fontId="35" fillId="3" borderId="41" xfId="11" applyFont="1" applyFill="1" applyBorder="1" applyAlignment="1">
      <alignment horizontal="left" vertical="center"/>
    </xf>
    <xf numFmtId="0" fontId="35" fillId="3" borderId="42" xfId="11" applyFont="1" applyFill="1" applyBorder="1" applyAlignment="1">
      <alignment horizontal="left" vertical="center"/>
    </xf>
    <xf numFmtId="0" fontId="35" fillId="3" borderId="0" xfId="9" applyFont="1" applyFill="1" applyBorder="1" applyAlignment="1">
      <alignment horizontal="center" vertical="center"/>
    </xf>
    <xf numFmtId="0" fontId="36" fillId="3" borderId="22" xfId="11" applyFont="1" applyFill="1" applyBorder="1" applyAlignment="1">
      <alignment horizontal="center" vertical="center"/>
    </xf>
    <xf numFmtId="0" fontId="36" fillId="3" borderId="26" xfId="11" applyFont="1" applyFill="1" applyBorder="1" applyAlignment="1">
      <alignment horizontal="center" vertical="center"/>
    </xf>
    <xf numFmtId="0" fontId="30" fillId="0" borderId="26" xfId="11" applyBorder="1"/>
    <xf numFmtId="0" fontId="36" fillId="3" borderId="23" xfId="11" applyFont="1" applyFill="1" applyBorder="1" applyAlignment="1">
      <alignment horizontal="center" vertical="center"/>
    </xf>
    <xf numFmtId="0" fontId="36" fillId="3" borderId="24" xfId="11" applyFont="1" applyFill="1" applyBorder="1" applyAlignment="1">
      <alignment horizontal="center" vertical="center"/>
    </xf>
    <xf numFmtId="0" fontId="36" fillId="3" borderId="25" xfId="11" applyFont="1" applyFill="1" applyBorder="1" applyAlignment="1">
      <alignment horizontal="center" vertical="center"/>
    </xf>
    <xf numFmtId="0" fontId="36" fillId="3" borderId="27" xfId="11" applyFont="1" applyFill="1" applyBorder="1" applyAlignment="1">
      <alignment horizontal="center" vertical="center"/>
    </xf>
    <xf numFmtId="0" fontId="36" fillId="3" borderId="28" xfId="11" applyFont="1" applyFill="1" applyBorder="1" applyAlignment="1">
      <alignment horizontal="center" vertical="center"/>
    </xf>
    <xf numFmtId="0" fontId="36" fillId="3" borderId="29" xfId="11" applyFont="1" applyFill="1" applyBorder="1" applyAlignment="1">
      <alignment horizontal="center" vertical="center"/>
    </xf>
    <xf numFmtId="0" fontId="35" fillId="3" borderId="32" xfId="11" applyFont="1" applyFill="1" applyBorder="1" applyAlignment="1">
      <alignment horizontal="center" vertical="center" wrapText="1"/>
    </xf>
    <xf numFmtId="0" fontId="35" fillId="3" borderId="33" xfId="11" applyFont="1" applyFill="1" applyBorder="1" applyAlignment="1">
      <alignment horizontal="center" vertical="center" wrapText="1"/>
    </xf>
    <xf numFmtId="0" fontId="35" fillId="3" borderId="34" xfId="11" applyFont="1" applyFill="1" applyBorder="1" applyAlignment="1">
      <alignment horizontal="center" vertical="center" wrapText="1"/>
    </xf>
    <xf numFmtId="0" fontId="35" fillId="3" borderId="37" xfId="11" applyFont="1" applyFill="1" applyBorder="1" applyAlignment="1">
      <alignment horizontal="left" vertical="center" wrapText="1" indent="1"/>
    </xf>
    <xf numFmtId="0" fontId="35" fillId="3" borderId="38" xfId="11" applyFont="1" applyFill="1" applyBorder="1" applyAlignment="1">
      <alignment horizontal="left" vertical="center" wrapText="1" indent="1"/>
    </xf>
    <xf numFmtId="0" fontId="35" fillId="3" borderId="39" xfId="11" applyFont="1" applyFill="1" applyBorder="1" applyAlignment="1">
      <alignment horizontal="left" vertical="center" wrapText="1" indent="1"/>
    </xf>
    <xf numFmtId="0" fontId="36" fillId="3" borderId="22" xfId="9" applyFont="1" applyFill="1" applyBorder="1" applyAlignment="1">
      <alignment horizontal="center" vertical="center" wrapText="1"/>
    </xf>
    <xf numFmtId="0" fontId="1" fillId="0" borderId="0" xfId="7" applyFont="1"/>
    <xf numFmtId="43" fontId="25" fillId="2" borderId="1" xfId="1" applyFont="1" applyFill="1" applyBorder="1" applyAlignment="1">
      <alignment horizontal="right" vertical="center"/>
    </xf>
    <xf numFmtId="0" fontId="1" fillId="0" borderId="1" xfId="7" applyFont="1" applyBorder="1" applyAlignment="1">
      <alignment horizontal="left"/>
    </xf>
    <xf numFmtId="43" fontId="2" fillId="0" borderId="16" xfId="7" applyNumberFormat="1" applyBorder="1"/>
    <xf numFmtId="43" fontId="11" fillId="0" borderId="1" xfId="7" applyNumberFormat="1" applyFont="1" applyBorder="1" applyAlignment="1">
      <alignment horizontal="right"/>
    </xf>
    <xf numFmtId="165" fontId="23" fillId="0" borderId="1" xfId="7" applyNumberFormat="1" applyFont="1" applyBorder="1"/>
    <xf numFmtId="0" fontId="1" fillId="0" borderId="1" xfId="7" applyFont="1" applyBorder="1" applyAlignment="1">
      <alignment horizontal="center"/>
    </xf>
  </cellXfs>
  <cellStyles count="13">
    <cellStyle name="Euro" xfId="10"/>
    <cellStyle name="Millares" xfId="1" builtinId="3"/>
    <cellStyle name="Millares 2" xfId="3"/>
    <cellStyle name="Millares 3" xfId="8"/>
    <cellStyle name="Moneda" xfId="6" builtinId="4"/>
    <cellStyle name="Normal" xfId="0" builtinId="0"/>
    <cellStyle name="Normal 2" xfId="2"/>
    <cellStyle name="Normal 3" xfId="4"/>
    <cellStyle name="Normal 4" xfId="7"/>
    <cellStyle name="Normal_Auditoria_" xfId="11"/>
    <cellStyle name="Normal_Auditoria_III__Moda_Internacional__1__1_(1)" xfId="9"/>
    <cellStyle name="Porcentaje 2" xfId="12"/>
    <cellStyle name="Porcentu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594360</xdr:colOff>
          <xdr:row>51</xdr:row>
          <xdr:rowOff>7620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342900</xdr:colOff>
      <xdr:row>4</xdr:row>
      <xdr:rowOff>121920</xdr:rowOff>
    </xdr:from>
    <xdr:to>
      <xdr:col>9</xdr:col>
      <xdr:colOff>7620</xdr:colOff>
      <xdr:row>50</xdr:row>
      <xdr:rowOff>53340</xdr:rowOff>
    </xdr:to>
    <xdr:sp macro="" textlink="">
      <xdr:nvSpPr>
        <xdr:cNvPr id="2" name="1 CuadroTexto"/>
        <xdr:cNvSpPr txBox="1"/>
      </xdr:nvSpPr>
      <xdr:spPr>
        <a:xfrm>
          <a:off x="342900" y="853440"/>
          <a:ext cx="6355080" cy="834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100">
              <a:solidFill>
                <a:schemeClr val="dk1"/>
              </a:solidFill>
              <a:effectLst/>
              <a:latin typeface="+mn-lt"/>
              <a:ea typeface="+mn-ea"/>
              <a:cs typeface="+mn-cs"/>
            </a:rPr>
            <a:t> 				Guatemala, 02 de febrero del  2013.</a:t>
          </a:r>
        </a:p>
        <a:p>
          <a:r>
            <a:rPr lang="es-GT" sz="1100">
              <a:solidFill>
                <a:schemeClr val="dk1"/>
              </a:solidFill>
              <a:effectLst/>
              <a:latin typeface="+mn-lt"/>
              <a:ea typeface="+mn-ea"/>
              <a:cs typeface="+mn-cs"/>
            </a:rPr>
            <a:t> </a:t>
          </a:r>
        </a:p>
        <a:p>
          <a:r>
            <a:rPr lang="es-GT" sz="1100" b="1">
              <a:solidFill>
                <a:schemeClr val="dk1"/>
              </a:solidFill>
              <a:effectLst/>
              <a:latin typeface="+mn-lt"/>
              <a:ea typeface="+mn-ea"/>
              <a:cs typeface="+mn-cs"/>
            </a:rPr>
            <a:t>Señor(es)</a:t>
          </a:r>
        </a:p>
        <a:p>
          <a:r>
            <a:rPr lang="es-GT" sz="1100" b="1">
              <a:solidFill>
                <a:schemeClr val="dk1"/>
              </a:solidFill>
              <a:effectLst/>
              <a:latin typeface="+mn-lt"/>
              <a:ea typeface="+mn-ea"/>
              <a:cs typeface="+mn-cs"/>
            </a:rPr>
            <a:t>C, S.A.</a:t>
          </a:r>
          <a:endParaRPr lang="es-GT" sz="1100">
            <a:solidFill>
              <a:schemeClr val="dk1"/>
            </a:solidFill>
            <a:effectLst/>
            <a:latin typeface="+mn-lt"/>
            <a:ea typeface="+mn-ea"/>
            <a:cs typeface="+mn-cs"/>
          </a:endParaRPr>
        </a:p>
        <a:p>
          <a:r>
            <a:rPr lang="es-GT" sz="1100" b="1">
              <a:solidFill>
                <a:schemeClr val="dk1"/>
              </a:solidFill>
              <a:effectLst/>
              <a:latin typeface="+mn-lt"/>
              <a:ea typeface="+mn-ea"/>
              <a:cs typeface="+mn-cs"/>
            </a:rPr>
            <a:t>x dirección</a:t>
          </a:r>
          <a:endParaRPr lang="es-GT" sz="1100">
            <a:solidFill>
              <a:schemeClr val="dk1"/>
            </a:solidFill>
            <a:effectLst/>
            <a:latin typeface="+mn-lt"/>
            <a:ea typeface="+mn-ea"/>
            <a:cs typeface="+mn-cs"/>
          </a:endParaRPr>
        </a:p>
        <a:p>
          <a:r>
            <a:rPr lang="es-GT" sz="1100" b="1">
              <a:solidFill>
                <a:schemeClr val="dk1"/>
              </a:solidFill>
              <a:effectLst/>
              <a:latin typeface="+mn-lt"/>
              <a:ea typeface="+mn-ea"/>
              <a:cs typeface="+mn-cs"/>
            </a:rPr>
            <a:t>Guatemala</a:t>
          </a:r>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Estimados señor(es):</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Nuestros auditores externos </a:t>
          </a:r>
          <a:r>
            <a:rPr lang="es-MX" sz="1100" b="1">
              <a:solidFill>
                <a:schemeClr val="dk1"/>
              </a:solidFill>
              <a:effectLst/>
              <a:latin typeface="+mn-lt"/>
              <a:ea typeface="+mn-ea"/>
              <a:cs typeface="+mn-cs"/>
            </a:rPr>
            <a:t>Velopez &amp; Asociados</a:t>
          </a:r>
          <a:r>
            <a:rPr lang="es-MX" sz="1100">
              <a:solidFill>
                <a:schemeClr val="dk1"/>
              </a:solidFill>
              <a:effectLst/>
              <a:latin typeface="+mn-lt"/>
              <a:ea typeface="+mn-ea"/>
              <a:cs typeface="+mn-cs"/>
            </a:rPr>
            <a:t>,</a:t>
          </a:r>
          <a:r>
            <a:rPr lang="es-GT" sz="1100">
              <a:solidFill>
                <a:schemeClr val="dk1"/>
              </a:solidFill>
              <a:effectLst/>
              <a:latin typeface="+mn-lt"/>
              <a:ea typeface="+mn-ea"/>
              <a:cs typeface="+mn-cs"/>
            </a:rPr>
            <a:t> están realizando la auditoría de los estados financieros.  Por tal motivo, ellos desean confirmar el saldo que según nuestros registros ustedes nos adeudaban al 31 de octubre del 2012.</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Por favor indiquen en el espacio previsto a continuación si el saldo que según sus registros nos adeudaban al </a:t>
          </a:r>
          <a:r>
            <a:rPr lang="es-GT" sz="1100" b="1" u="sng">
              <a:solidFill>
                <a:schemeClr val="dk1"/>
              </a:solidFill>
              <a:effectLst/>
              <a:latin typeface="+mn-lt"/>
              <a:ea typeface="+mn-ea"/>
              <a:cs typeface="+mn-cs"/>
            </a:rPr>
            <a:t> 31-12-13</a:t>
          </a:r>
          <a:r>
            <a:rPr lang="es-GT" sz="1100" b="1" u="sng" baseline="0">
              <a:solidFill>
                <a:schemeClr val="dk1"/>
              </a:solidFill>
              <a:effectLst/>
              <a:latin typeface="+mn-lt"/>
              <a:ea typeface="+mn-ea"/>
              <a:cs typeface="+mn-cs"/>
            </a:rPr>
            <a:t> </a:t>
          </a:r>
          <a:r>
            <a:rPr lang="es-GT" sz="1100">
              <a:solidFill>
                <a:schemeClr val="dk1"/>
              </a:solidFill>
              <a:effectLst/>
              <a:latin typeface="+mn-lt"/>
              <a:ea typeface="+mn-ea"/>
              <a:cs typeface="+mn-cs"/>
            </a:rPr>
            <a:t>es de </a:t>
          </a:r>
          <a:r>
            <a:rPr lang="es-GT" sz="1100" b="1" u="sng">
              <a:solidFill>
                <a:schemeClr val="dk1"/>
              </a:solidFill>
              <a:effectLst/>
              <a:latin typeface="+mn-lt"/>
              <a:ea typeface="+mn-ea"/>
              <a:cs typeface="+mn-cs"/>
            </a:rPr>
            <a:t>Q.350,000.00</a:t>
          </a:r>
          <a:r>
            <a:rPr lang="es-GT" sz="1100">
              <a:solidFill>
                <a:schemeClr val="dk1"/>
              </a:solidFill>
              <a:effectLst/>
              <a:latin typeface="+mn-lt"/>
              <a:ea typeface="+mn-ea"/>
              <a:cs typeface="+mn-cs"/>
            </a:rPr>
            <a:t> y enviar a nuestros auditores cualquier información adicional.</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Favor envié su respuesta directamente a Velopez &amp; Asociados a la dirección   5a. Avenida 5-55, Zona 14, Europlaza World Business Center  8vo. Nivel.  Ciudad Guatemala, y al Telefax 2381-2381 con  atención a Vielman López, a las direcciones de correo electrónico </a:t>
          </a:r>
          <a:r>
            <a:rPr lang="es-GT" sz="1100" u="sng">
              <a:solidFill>
                <a:schemeClr val="dk1"/>
              </a:solidFill>
              <a:effectLst/>
              <a:latin typeface="+mn-lt"/>
              <a:ea typeface="+mn-ea"/>
              <a:cs typeface="+mn-cs"/>
            </a:rPr>
            <a:t>vielmanderecho@gmail.com</a:t>
          </a:r>
          <a:r>
            <a:rPr lang="es-GT" sz="1100">
              <a:solidFill>
                <a:schemeClr val="dk1"/>
              </a:solidFill>
              <a:effectLst/>
              <a:latin typeface="+mn-lt"/>
              <a:ea typeface="+mn-ea"/>
              <a:cs typeface="+mn-cs"/>
            </a:rPr>
            <a:t>.  </a:t>
          </a:r>
        </a:p>
        <a:p>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Les agradeceremos que nos enviaran su respuesta a  en el transcurso de la siguiente semana.</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Atentamente;</a:t>
          </a:r>
        </a:p>
        <a:p>
          <a:r>
            <a:rPr lang="es-MX"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MX" sz="1100">
              <a:solidFill>
                <a:schemeClr val="dk1"/>
              </a:solidFill>
              <a:effectLst/>
              <a:latin typeface="+mn-lt"/>
              <a:ea typeface="+mn-ea"/>
              <a:cs typeface="+mn-cs"/>
            </a:rPr>
            <a:t>___________________________________	</a:t>
          </a:r>
          <a:endParaRPr lang="es-GT" sz="1100">
            <a:solidFill>
              <a:schemeClr val="dk1"/>
            </a:solidFill>
            <a:effectLst/>
            <a:latin typeface="+mn-lt"/>
            <a:ea typeface="+mn-ea"/>
            <a:cs typeface="+mn-cs"/>
          </a:endParaRPr>
        </a:p>
        <a:p>
          <a:r>
            <a:rPr lang="es-GT" sz="1100" b="1">
              <a:solidFill>
                <a:schemeClr val="dk1"/>
              </a:solidFill>
              <a:effectLst/>
              <a:latin typeface="+mn-lt"/>
              <a:ea typeface="+mn-ea"/>
              <a:cs typeface="+mn-cs"/>
            </a:rPr>
            <a:t>(Firma Autorizada)</a:t>
          </a:r>
          <a:endParaRPr lang="es-GT" sz="1100">
            <a:solidFill>
              <a:schemeClr val="dk1"/>
            </a:solidFill>
            <a:effectLst/>
            <a:latin typeface="+mn-lt"/>
            <a:ea typeface="+mn-ea"/>
            <a:cs typeface="+mn-cs"/>
          </a:endParaRPr>
        </a:p>
        <a:p>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______________________________________________________________________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Velopez &amp; Asociados</a:t>
          </a:r>
        </a:p>
        <a:p>
          <a:r>
            <a:rPr lang="es-GT" sz="1100">
              <a:solidFill>
                <a:schemeClr val="dk1"/>
              </a:solidFill>
              <a:effectLst/>
              <a:latin typeface="+mn-lt"/>
              <a:ea typeface="+mn-ea"/>
              <a:cs typeface="+mn-cs"/>
            </a:rPr>
            <a:t> Ciudad de Guatemala</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El saldo al 31 de diciembre del 2013 por  </a:t>
          </a:r>
          <a:r>
            <a:rPr lang="es-GT" sz="1100" b="1" u="sng">
              <a:solidFill>
                <a:schemeClr val="dk1"/>
              </a:solidFill>
              <a:effectLst/>
              <a:latin typeface="+mn-lt"/>
              <a:ea typeface="+mn-ea"/>
              <a:cs typeface="+mn-cs"/>
            </a:rPr>
            <a:t>Q. 350,000.00          </a:t>
          </a:r>
          <a:r>
            <a:rPr lang="es-GT" sz="1100">
              <a:solidFill>
                <a:schemeClr val="dk1"/>
              </a:solidFill>
              <a:effectLst/>
              <a:latin typeface="+mn-lt"/>
              <a:ea typeface="+mn-ea"/>
              <a:cs typeface="+mn-cs"/>
            </a:rPr>
            <a:t>  Si  (  )   No  (x)  es  correcto,</a:t>
          </a:r>
          <a:r>
            <a:rPr lang="es-GT" sz="1100" baseline="0">
              <a:solidFill>
                <a:schemeClr val="dk1"/>
              </a:solidFill>
              <a:effectLst/>
              <a:latin typeface="+mn-lt"/>
              <a:ea typeface="+mn-ea"/>
              <a:cs typeface="+mn-cs"/>
            </a:rPr>
            <a:t> siendo el mismo por:</a:t>
          </a:r>
          <a:r>
            <a:rPr lang="es-GT" sz="1100" b="1" u="sng">
              <a:solidFill>
                <a:schemeClr val="dk1"/>
              </a:solidFill>
              <a:effectLst/>
              <a:latin typeface="+mn-lt"/>
              <a:ea typeface="+mn-ea"/>
              <a:cs typeface="+mn-cs"/>
            </a:rPr>
            <a:t>Q. 345,000.00</a:t>
          </a:r>
          <a:r>
            <a:rPr lang="es-GT" sz="1100" baseline="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Comentarios_____________________________________________________________________________________________________________________________________________________________________________________________________________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Funcionario______________________________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Cargo___________________________________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Firma y sello_____________________________</a:t>
          </a:r>
        </a:p>
        <a:p>
          <a:r>
            <a:rPr lang="es-GT" sz="1100"/>
            <a:t>	</a:t>
          </a:r>
        </a:p>
        <a:p>
          <a:r>
            <a:rPr lang="es-GT" sz="1100" baseline="0"/>
            <a:t>            </a:t>
          </a:r>
          <a:r>
            <a:rPr lang="es-GT" sz="1100" b="1" baseline="0">
              <a:solidFill>
                <a:schemeClr val="tx2">
                  <a:lumMod val="60000"/>
                  <a:lumOff val="40000"/>
                </a:schemeClr>
              </a:solidFill>
            </a:rPr>
            <a:t>Por la diferencia ya se sugirío ajuste en Caja y Bancos.</a:t>
          </a:r>
          <a:endParaRPr lang="es-GT" sz="1100" b="1">
            <a:solidFill>
              <a:schemeClr val="tx2">
                <a:lumMod val="60000"/>
                <a:lumOff val="40000"/>
              </a:schemeClr>
            </a:solidFill>
          </a:endParaRPr>
        </a:p>
      </xdr:txBody>
    </xdr:sp>
    <xdr:clientData/>
  </xdr:twoCellAnchor>
  <xdr:twoCellAnchor>
    <xdr:from>
      <xdr:col>2</xdr:col>
      <xdr:colOff>426720</xdr:colOff>
      <xdr:row>36</xdr:row>
      <xdr:rowOff>99060</xdr:rowOff>
    </xdr:from>
    <xdr:to>
      <xdr:col>2</xdr:col>
      <xdr:colOff>739140</xdr:colOff>
      <xdr:row>38</xdr:row>
      <xdr:rowOff>45720</xdr:rowOff>
    </xdr:to>
    <xdr:sp macro="" textlink="">
      <xdr:nvSpPr>
        <xdr:cNvPr id="3" name="2 Elipse"/>
        <xdr:cNvSpPr/>
      </xdr:nvSpPr>
      <xdr:spPr>
        <a:xfrm>
          <a:off x="1569720" y="6682740"/>
          <a:ext cx="312420" cy="312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rgbClr val="FF0000"/>
              </a:solidFill>
            </a:rPr>
            <a:t>A</a:t>
          </a:r>
        </a:p>
      </xdr:txBody>
    </xdr:sp>
    <xdr:clientData/>
  </xdr:twoCellAnchor>
  <xdr:twoCellAnchor>
    <xdr:from>
      <xdr:col>1</xdr:col>
      <xdr:colOff>60960</xdr:colOff>
      <xdr:row>47</xdr:row>
      <xdr:rowOff>68580</xdr:rowOff>
    </xdr:from>
    <xdr:to>
      <xdr:col>1</xdr:col>
      <xdr:colOff>373380</xdr:colOff>
      <xdr:row>49</xdr:row>
      <xdr:rowOff>15240</xdr:rowOff>
    </xdr:to>
    <xdr:sp macro="" textlink="">
      <xdr:nvSpPr>
        <xdr:cNvPr id="4" name="3 Elipse"/>
        <xdr:cNvSpPr/>
      </xdr:nvSpPr>
      <xdr:spPr>
        <a:xfrm>
          <a:off x="411480" y="8663940"/>
          <a:ext cx="312420" cy="312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rgbClr val="FF0000"/>
              </a:solidFill>
            </a:rPr>
            <a:t>A</a:t>
          </a:r>
        </a:p>
      </xdr:txBody>
    </xdr:sp>
    <xdr:clientData/>
  </xdr:twoCellAnchor>
  <xdr:twoCellAnchor>
    <xdr:from>
      <xdr:col>2</xdr:col>
      <xdr:colOff>497060</xdr:colOff>
      <xdr:row>36</xdr:row>
      <xdr:rowOff>44320</xdr:rowOff>
    </xdr:from>
    <xdr:to>
      <xdr:col>3</xdr:col>
      <xdr:colOff>93200</xdr:colOff>
      <xdr:row>40</xdr:row>
      <xdr:rowOff>13038</xdr:rowOff>
    </xdr:to>
    <xdr:sp macro="" textlink="">
      <xdr:nvSpPr>
        <xdr:cNvPr id="5" name="4 Flecha curvada hacia la izquierda"/>
        <xdr:cNvSpPr/>
      </xdr:nvSpPr>
      <xdr:spPr>
        <a:xfrm rot="2692226">
          <a:off x="1640060" y="6628000"/>
          <a:ext cx="388620" cy="700238"/>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3</xdr:col>
      <xdr:colOff>304800</xdr:colOff>
      <xdr:row>37</xdr:row>
      <xdr:rowOff>83820</xdr:rowOff>
    </xdr:from>
    <xdr:to>
      <xdr:col>3</xdr:col>
      <xdr:colOff>731520</xdr:colOff>
      <xdr:row>38</xdr:row>
      <xdr:rowOff>106680</xdr:rowOff>
    </xdr:to>
    <xdr:sp macro="" textlink="">
      <xdr:nvSpPr>
        <xdr:cNvPr id="6" name="5 Rectángulo"/>
        <xdr:cNvSpPr/>
      </xdr:nvSpPr>
      <xdr:spPr>
        <a:xfrm>
          <a:off x="2240280" y="6850380"/>
          <a:ext cx="426720" cy="2057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a:solidFill>
                <a:srgbClr val="FF0000"/>
              </a:solidFill>
            </a:rPr>
            <a:t>B-6</a:t>
          </a:r>
        </a:p>
      </xdr:txBody>
    </xdr:sp>
    <xdr:clientData/>
  </xdr:twoCellAnchor>
  <xdr:twoCellAnchor>
    <xdr:from>
      <xdr:col>1</xdr:col>
      <xdr:colOff>152400</xdr:colOff>
      <xdr:row>49</xdr:row>
      <xdr:rowOff>68579</xdr:rowOff>
    </xdr:from>
    <xdr:to>
      <xdr:col>1</xdr:col>
      <xdr:colOff>541020</xdr:colOff>
      <xdr:row>53</xdr:row>
      <xdr:rowOff>37297</xdr:rowOff>
    </xdr:to>
    <xdr:sp macro="" textlink="">
      <xdr:nvSpPr>
        <xdr:cNvPr id="7" name="6 Flecha curvada hacia la izquierda"/>
        <xdr:cNvSpPr/>
      </xdr:nvSpPr>
      <xdr:spPr>
        <a:xfrm rot="2692226">
          <a:off x="502920" y="9029699"/>
          <a:ext cx="388620" cy="700238"/>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121920</xdr:rowOff>
    </xdr:from>
    <xdr:to>
      <xdr:col>9</xdr:col>
      <xdr:colOff>7620</xdr:colOff>
      <xdr:row>50</xdr:row>
      <xdr:rowOff>53340</xdr:rowOff>
    </xdr:to>
    <xdr:sp macro="" textlink="">
      <xdr:nvSpPr>
        <xdr:cNvPr id="2" name="1 CuadroTexto"/>
        <xdr:cNvSpPr txBox="1"/>
      </xdr:nvSpPr>
      <xdr:spPr>
        <a:xfrm>
          <a:off x="342900" y="853440"/>
          <a:ext cx="6355080" cy="834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100">
              <a:solidFill>
                <a:schemeClr val="dk1"/>
              </a:solidFill>
              <a:effectLst/>
              <a:latin typeface="+mn-lt"/>
              <a:ea typeface="+mn-ea"/>
              <a:cs typeface="+mn-cs"/>
            </a:rPr>
            <a:t> 				Guatemala, 29 de enero del  2013.</a:t>
          </a:r>
        </a:p>
        <a:p>
          <a:r>
            <a:rPr lang="es-GT" sz="1100">
              <a:solidFill>
                <a:schemeClr val="dk1"/>
              </a:solidFill>
              <a:effectLst/>
              <a:latin typeface="+mn-lt"/>
              <a:ea typeface="+mn-ea"/>
              <a:cs typeface="+mn-cs"/>
            </a:rPr>
            <a:t> </a:t>
          </a:r>
        </a:p>
        <a:p>
          <a:r>
            <a:rPr lang="es-GT" sz="1100" b="1">
              <a:solidFill>
                <a:schemeClr val="dk1"/>
              </a:solidFill>
              <a:effectLst/>
              <a:latin typeface="+mn-lt"/>
              <a:ea typeface="+mn-ea"/>
              <a:cs typeface="+mn-cs"/>
            </a:rPr>
            <a:t>Señor(es)</a:t>
          </a:r>
        </a:p>
        <a:p>
          <a:r>
            <a:rPr lang="es-GT" sz="1100" b="1">
              <a:solidFill>
                <a:schemeClr val="dk1"/>
              </a:solidFill>
              <a:effectLst/>
              <a:latin typeface="+mn-lt"/>
              <a:ea typeface="+mn-ea"/>
              <a:cs typeface="+mn-cs"/>
            </a:rPr>
            <a:t>D, S.</a:t>
          </a:r>
          <a:r>
            <a:rPr lang="es-GT" sz="1100" b="1" baseline="0">
              <a:solidFill>
                <a:schemeClr val="dk1"/>
              </a:solidFill>
              <a:effectLst/>
              <a:latin typeface="+mn-lt"/>
              <a:ea typeface="+mn-ea"/>
              <a:cs typeface="+mn-cs"/>
            </a:rPr>
            <a:t> A.</a:t>
          </a:r>
          <a:endParaRPr lang="es-GT" sz="1100">
            <a:solidFill>
              <a:schemeClr val="dk1"/>
            </a:solidFill>
            <a:effectLst/>
            <a:latin typeface="+mn-lt"/>
            <a:ea typeface="+mn-ea"/>
            <a:cs typeface="+mn-cs"/>
          </a:endParaRPr>
        </a:p>
        <a:p>
          <a:r>
            <a:rPr lang="es-GT" sz="1100" b="1">
              <a:solidFill>
                <a:schemeClr val="dk1"/>
              </a:solidFill>
              <a:effectLst/>
              <a:latin typeface="+mn-lt"/>
              <a:ea typeface="+mn-ea"/>
              <a:cs typeface="+mn-cs"/>
            </a:rPr>
            <a:t>x dirección</a:t>
          </a:r>
          <a:endParaRPr lang="es-GT" sz="1100">
            <a:solidFill>
              <a:schemeClr val="dk1"/>
            </a:solidFill>
            <a:effectLst/>
            <a:latin typeface="+mn-lt"/>
            <a:ea typeface="+mn-ea"/>
            <a:cs typeface="+mn-cs"/>
          </a:endParaRPr>
        </a:p>
        <a:p>
          <a:r>
            <a:rPr lang="es-GT" sz="1100" b="1">
              <a:solidFill>
                <a:schemeClr val="dk1"/>
              </a:solidFill>
              <a:effectLst/>
              <a:latin typeface="+mn-lt"/>
              <a:ea typeface="+mn-ea"/>
              <a:cs typeface="+mn-cs"/>
            </a:rPr>
            <a:t>Guatemala</a:t>
          </a:r>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Estimados señor(es):</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Nuestros auditores externos </a:t>
          </a:r>
          <a:r>
            <a:rPr lang="es-MX" sz="1100" b="1">
              <a:solidFill>
                <a:schemeClr val="dk1"/>
              </a:solidFill>
              <a:effectLst/>
              <a:latin typeface="+mn-lt"/>
              <a:ea typeface="+mn-ea"/>
              <a:cs typeface="+mn-cs"/>
            </a:rPr>
            <a:t>Velopez &amp; Asociados</a:t>
          </a:r>
          <a:r>
            <a:rPr lang="es-MX" sz="1100">
              <a:solidFill>
                <a:schemeClr val="dk1"/>
              </a:solidFill>
              <a:effectLst/>
              <a:latin typeface="+mn-lt"/>
              <a:ea typeface="+mn-ea"/>
              <a:cs typeface="+mn-cs"/>
            </a:rPr>
            <a:t>,</a:t>
          </a:r>
          <a:r>
            <a:rPr lang="es-GT" sz="1100">
              <a:solidFill>
                <a:schemeClr val="dk1"/>
              </a:solidFill>
              <a:effectLst/>
              <a:latin typeface="+mn-lt"/>
              <a:ea typeface="+mn-ea"/>
              <a:cs typeface="+mn-cs"/>
            </a:rPr>
            <a:t> están realizando la auditoría de los estados financieros.  Por tal motivo, ellos desean confirmar el saldo que según nuestros registros ustedes nos adeudaban al 31 de octubre del 2012.</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Por favor indiquen en el espacio previsto a continuación si el saldo que según sus registros nos adeudaban al </a:t>
          </a:r>
          <a:r>
            <a:rPr lang="es-GT" sz="1100" b="1" u="sng">
              <a:solidFill>
                <a:schemeClr val="dk1"/>
              </a:solidFill>
              <a:effectLst/>
              <a:latin typeface="+mn-lt"/>
              <a:ea typeface="+mn-ea"/>
              <a:cs typeface="+mn-cs"/>
            </a:rPr>
            <a:t> 31-12-13</a:t>
          </a:r>
          <a:r>
            <a:rPr lang="es-GT" sz="1100" b="1" u="sng" baseline="0">
              <a:solidFill>
                <a:schemeClr val="dk1"/>
              </a:solidFill>
              <a:effectLst/>
              <a:latin typeface="+mn-lt"/>
              <a:ea typeface="+mn-ea"/>
              <a:cs typeface="+mn-cs"/>
            </a:rPr>
            <a:t> </a:t>
          </a:r>
          <a:r>
            <a:rPr lang="es-GT" sz="1100">
              <a:solidFill>
                <a:schemeClr val="dk1"/>
              </a:solidFill>
              <a:effectLst/>
              <a:latin typeface="+mn-lt"/>
              <a:ea typeface="+mn-ea"/>
              <a:cs typeface="+mn-cs"/>
            </a:rPr>
            <a:t>es de </a:t>
          </a:r>
          <a:r>
            <a:rPr lang="es-GT" sz="1100" b="1" u="sng">
              <a:solidFill>
                <a:schemeClr val="dk1"/>
              </a:solidFill>
              <a:effectLst/>
              <a:latin typeface="+mn-lt"/>
              <a:ea typeface="+mn-ea"/>
              <a:cs typeface="+mn-cs"/>
            </a:rPr>
            <a:t>Q.85,000.00</a:t>
          </a:r>
          <a:r>
            <a:rPr lang="es-GT" sz="1100">
              <a:solidFill>
                <a:schemeClr val="dk1"/>
              </a:solidFill>
              <a:effectLst/>
              <a:latin typeface="+mn-lt"/>
              <a:ea typeface="+mn-ea"/>
              <a:cs typeface="+mn-cs"/>
            </a:rPr>
            <a:t> y enviar a nuestros auditores cualquier información adicional.</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Favor envié su respuesta directamente a Velopez &amp; Asociados a la dirección   5a. Avenida 5-55, Zona 14, Europlaza World Business Center  8vo. Nivel.  Ciudad Guatemala, y al Telefax 2381-2381 con  atención a Vielman López, a las direcciones de correo electrónico </a:t>
          </a:r>
          <a:r>
            <a:rPr lang="es-GT" sz="1100" u="sng">
              <a:solidFill>
                <a:schemeClr val="dk1"/>
              </a:solidFill>
              <a:effectLst/>
              <a:latin typeface="+mn-lt"/>
              <a:ea typeface="+mn-ea"/>
              <a:cs typeface="+mn-cs"/>
            </a:rPr>
            <a:t>vielmanderecho@gmail.com</a:t>
          </a:r>
          <a:r>
            <a:rPr lang="es-GT" sz="1100">
              <a:solidFill>
                <a:schemeClr val="dk1"/>
              </a:solidFill>
              <a:effectLst/>
              <a:latin typeface="+mn-lt"/>
              <a:ea typeface="+mn-ea"/>
              <a:cs typeface="+mn-cs"/>
            </a:rPr>
            <a:t>.  </a:t>
          </a:r>
        </a:p>
        <a:p>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Les agradeceremos que nos enviaran su respuesta a  en el transcurso de la siguiente semana.</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Atentamente;</a:t>
          </a:r>
        </a:p>
        <a:p>
          <a:r>
            <a:rPr lang="es-MX"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MX" sz="1100">
              <a:solidFill>
                <a:schemeClr val="dk1"/>
              </a:solidFill>
              <a:effectLst/>
              <a:latin typeface="+mn-lt"/>
              <a:ea typeface="+mn-ea"/>
              <a:cs typeface="+mn-cs"/>
            </a:rPr>
            <a:t>___________________________________	</a:t>
          </a:r>
          <a:endParaRPr lang="es-GT" sz="1100">
            <a:solidFill>
              <a:schemeClr val="dk1"/>
            </a:solidFill>
            <a:effectLst/>
            <a:latin typeface="+mn-lt"/>
            <a:ea typeface="+mn-ea"/>
            <a:cs typeface="+mn-cs"/>
          </a:endParaRPr>
        </a:p>
        <a:p>
          <a:r>
            <a:rPr lang="es-GT" sz="1100" b="1">
              <a:solidFill>
                <a:schemeClr val="dk1"/>
              </a:solidFill>
              <a:effectLst/>
              <a:latin typeface="+mn-lt"/>
              <a:ea typeface="+mn-ea"/>
              <a:cs typeface="+mn-cs"/>
            </a:rPr>
            <a:t>(Firma Autorizada)</a:t>
          </a:r>
          <a:endParaRPr lang="es-GT" sz="1100">
            <a:solidFill>
              <a:schemeClr val="dk1"/>
            </a:solidFill>
            <a:effectLst/>
            <a:latin typeface="+mn-lt"/>
            <a:ea typeface="+mn-ea"/>
            <a:cs typeface="+mn-cs"/>
          </a:endParaRPr>
        </a:p>
        <a:p>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______________________________________________________________________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Velopez &amp; Asociados</a:t>
          </a:r>
        </a:p>
        <a:p>
          <a:r>
            <a:rPr lang="es-GT" sz="1100">
              <a:solidFill>
                <a:schemeClr val="dk1"/>
              </a:solidFill>
              <a:effectLst/>
              <a:latin typeface="+mn-lt"/>
              <a:ea typeface="+mn-ea"/>
              <a:cs typeface="+mn-cs"/>
            </a:rPr>
            <a:t> Ciudad de Guatemala</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El saldo al 31 de diciembre del 2013 por  </a:t>
          </a:r>
          <a:r>
            <a:rPr lang="es-GT" sz="1100" b="1" u="sng">
              <a:solidFill>
                <a:schemeClr val="dk1"/>
              </a:solidFill>
              <a:effectLst/>
              <a:latin typeface="+mn-lt"/>
              <a:ea typeface="+mn-ea"/>
              <a:cs typeface="+mn-cs"/>
            </a:rPr>
            <a:t>Q. 85,000.00          </a:t>
          </a:r>
          <a:r>
            <a:rPr lang="es-GT" sz="1100">
              <a:solidFill>
                <a:schemeClr val="dk1"/>
              </a:solidFill>
              <a:effectLst/>
              <a:latin typeface="+mn-lt"/>
              <a:ea typeface="+mn-ea"/>
              <a:cs typeface="+mn-cs"/>
            </a:rPr>
            <a:t>  Si  (x)   No  (</a:t>
          </a:r>
          <a:r>
            <a:rPr lang="es-GT" sz="1100" baseline="0">
              <a:solidFill>
                <a:schemeClr val="dk1"/>
              </a:solidFill>
              <a:effectLst/>
              <a:latin typeface="+mn-lt"/>
              <a:ea typeface="+mn-ea"/>
              <a:cs typeface="+mn-cs"/>
            </a:rPr>
            <a:t>  </a:t>
          </a:r>
          <a:r>
            <a:rPr lang="es-GT" sz="1100">
              <a:solidFill>
                <a:schemeClr val="dk1"/>
              </a:solidFill>
              <a:effectLst/>
              <a:latin typeface="+mn-lt"/>
              <a:ea typeface="+mn-ea"/>
              <a:cs typeface="+mn-cs"/>
            </a:rPr>
            <a:t>)  es  correcto,</a:t>
          </a:r>
          <a:r>
            <a:rPr lang="es-GT" sz="1100" baseline="0">
              <a:solidFill>
                <a:schemeClr val="dk1"/>
              </a:solidFill>
              <a:effectLst/>
              <a:latin typeface="+mn-lt"/>
              <a:ea typeface="+mn-ea"/>
              <a:cs typeface="+mn-cs"/>
            </a:rPr>
            <a:t> </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Comentarios_____________________________________________________________________________________________________________________________________________________________________________________________________________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Funcionario______________________________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Cargo___________________________________</a:t>
          </a:r>
        </a:p>
        <a:p>
          <a:r>
            <a:rPr lang="es-GT" sz="1100">
              <a:solidFill>
                <a:schemeClr val="dk1"/>
              </a:solidFill>
              <a:effectLst/>
              <a:latin typeface="+mn-lt"/>
              <a:ea typeface="+mn-ea"/>
              <a:cs typeface="+mn-cs"/>
            </a:rPr>
            <a:t> </a:t>
          </a:r>
        </a:p>
        <a:p>
          <a:r>
            <a:rPr lang="es-GT" sz="1100">
              <a:solidFill>
                <a:schemeClr val="dk1"/>
              </a:solidFill>
              <a:effectLst/>
              <a:latin typeface="+mn-lt"/>
              <a:ea typeface="+mn-ea"/>
              <a:cs typeface="+mn-cs"/>
            </a:rPr>
            <a:t>Firma y sello_____________________________</a:t>
          </a:r>
        </a:p>
        <a:p>
          <a:endParaRPr lang="es-GT" sz="1100"/>
        </a:p>
      </xdr:txBody>
    </xdr:sp>
    <xdr:clientData/>
  </xdr:twoCellAnchor>
  <xdr:twoCellAnchor>
    <xdr:from>
      <xdr:col>4</xdr:col>
      <xdr:colOff>594360</xdr:colOff>
      <xdr:row>34</xdr:row>
      <xdr:rowOff>137160</xdr:rowOff>
    </xdr:from>
    <xdr:to>
      <xdr:col>5</xdr:col>
      <xdr:colOff>190500</xdr:colOff>
      <xdr:row>38</xdr:row>
      <xdr:rowOff>105878</xdr:rowOff>
    </xdr:to>
    <xdr:sp macro="" textlink="">
      <xdr:nvSpPr>
        <xdr:cNvPr id="3" name="2 Flecha curvada hacia la izquierda"/>
        <xdr:cNvSpPr/>
      </xdr:nvSpPr>
      <xdr:spPr>
        <a:xfrm rot="2692226">
          <a:off x="3322320" y="6355080"/>
          <a:ext cx="388620" cy="700238"/>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oneCellAnchor>
    <xdr:from>
      <xdr:col>4</xdr:col>
      <xdr:colOff>121920</xdr:colOff>
      <xdr:row>36</xdr:row>
      <xdr:rowOff>91440</xdr:rowOff>
    </xdr:from>
    <xdr:ext cx="335220" cy="264560"/>
    <xdr:sp macro="" textlink="">
      <xdr:nvSpPr>
        <xdr:cNvPr id="4" name="3 CuadroTexto"/>
        <xdr:cNvSpPr txBox="1"/>
      </xdr:nvSpPr>
      <xdr:spPr>
        <a:xfrm>
          <a:off x="2849880" y="6675120"/>
          <a:ext cx="3352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GT" sz="1100" b="1">
              <a:solidFill>
                <a:srgbClr val="FF0000"/>
              </a:solidFill>
              <a:effectLst/>
              <a:latin typeface="+mn-lt"/>
              <a:ea typeface="+mn-ea"/>
              <a:cs typeface="+mn-cs"/>
            </a:rPr>
            <a:t>B6</a:t>
          </a:r>
          <a:endParaRPr lang="es-GT" sz="1100">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76200</xdr:colOff>
      <xdr:row>4</xdr:row>
      <xdr:rowOff>99060</xdr:rowOff>
    </xdr:from>
    <xdr:to>
      <xdr:col>10</xdr:col>
      <xdr:colOff>83820</xdr:colOff>
      <xdr:row>59</xdr:row>
      <xdr:rowOff>83820</xdr:rowOff>
    </xdr:to>
    <xdr:sp macro="" textlink="">
      <xdr:nvSpPr>
        <xdr:cNvPr id="3" name="2 CuadroTexto"/>
        <xdr:cNvSpPr txBox="1"/>
      </xdr:nvSpPr>
      <xdr:spPr>
        <a:xfrm>
          <a:off x="426720" y="830580"/>
          <a:ext cx="7139940" cy="10043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100" b="1">
              <a:solidFill>
                <a:schemeClr val="accent1">
                  <a:lumMod val="50000"/>
                </a:schemeClr>
              </a:solidFill>
              <a:effectLst/>
              <a:latin typeface="+mn-lt"/>
              <a:ea typeface="+mn-ea"/>
              <a:cs typeface="+mn-cs"/>
            </a:rPr>
            <a:t>Union Estudiantes, S. A.</a:t>
          </a:r>
        </a:p>
        <a:p>
          <a:pPr algn="ctr"/>
          <a:r>
            <a:rPr lang="es-GT" sz="1100" b="1">
              <a:solidFill>
                <a:schemeClr val="accent1">
                  <a:lumMod val="50000"/>
                </a:schemeClr>
              </a:solidFill>
              <a:effectLst/>
              <a:latin typeface="+mn-lt"/>
              <a:ea typeface="+mn-ea"/>
              <a:cs typeface="+mn-cs"/>
            </a:rPr>
            <a:t>@UNIONECONOMICAS</a:t>
          </a: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02 de Febrero de 2014</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Licenciado</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(Nombre)</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(Dirección)</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Ciudad</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Estimado Licenciado (apellido),</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Nuestros auditores externos VELOPEZ &amp; ASOCIADOS, están llevando a cabo el examen de nuestras cuentas por cobrar al 31 de diciembre de 2013 y por el período terminado en esa fecha.  Por tal motivo, le agradecemos se les proporcione la información que se le solicita más adelante sobre los asuntos para los cuales usted ha sido contratado y a los que ha dedicado mayor atención a nombre de </a:t>
          </a:r>
          <a:r>
            <a:rPr lang="es-ES_tradnl" sz="1100" b="1">
              <a:solidFill>
                <a:schemeClr val="dk1"/>
              </a:solidFill>
              <a:effectLst/>
              <a:latin typeface="+mn-lt"/>
              <a:ea typeface="+mn-ea"/>
              <a:cs typeface="+mn-cs"/>
            </a:rPr>
            <a:t>Unión</a:t>
          </a:r>
          <a:r>
            <a:rPr lang="es-ES_tradnl" sz="1100" b="1" baseline="0">
              <a:solidFill>
                <a:schemeClr val="dk1"/>
              </a:solidFill>
              <a:effectLst/>
              <a:latin typeface="+mn-lt"/>
              <a:ea typeface="+mn-ea"/>
              <a:cs typeface="+mn-cs"/>
            </a:rPr>
            <a:t> Estudiantes, S. A.</a:t>
          </a:r>
          <a:r>
            <a:rPr lang="es-ES_tradnl" sz="1100" b="1">
              <a:solidFill>
                <a:schemeClr val="dk1"/>
              </a:solidFill>
              <a:effectLst/>
              <a:latin typeface="+mn-lt"/>
              <a:ea typeface="+mn-ea"/>
              <a:cs typeface="+mn-cs"/>
            </a:rPr>
            <a:t>,</a:t>
          </a:r>
          <a:r>
            <a:rPr lang="es-ES_tradnl" sz="1100">
              <a:solidFill>
                <a:schemeClr val="dk1"/>
              </a:solidFill>
              <a:effectLst/>
              <a:latin typeface="+mn-lt"/>
              <a:ea typeface="+mn-ea"/>
              <a:cs typeface="+mn-cs"/>
            </a:rPr>
            <a:t> en forma de consultas o representación legal.</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Asimismo, le agradeceríamos proporcionarles la información que se solicita a continuación, tomando en cuenta los asuntos que existían al 31 de noviembre de 2013 y durante el período comprendido entre dicha fecha y la de su respuesta.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Favor de proporcionarles una lista de todos los litigios, reclamos y gravámenes, mostrando por separado aquellos aún no iniciados, indicando para cada caso:</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1.	Naturaleza del litigio.</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2.	Estado actual.</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3.	Como se está respondiendo o piensa responder al litigio; por ejemplo, defender el caso hasta las últimas instancias o intentar arreglarlo extrajudicialmente.</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4.	Evaluación de la posibilidad de un resultado favorable y un estimado si se puede hacer, de la cantidad o alcances de la posible pérdida.</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Favor indicar si existe alguna limitación de su respuesta y las razones para ello.</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También agradeceremos que les indique la cantidad que le adeudaba</a:t>
          </a:r>
          <a:r>
            <a:rPr lang="es-ES_tradnl" sz="1100" baseline="0">
              <a:solidFill>
                <a:schemeClr val="dk1"/>
              </a:solidFill>
              <a:effectLst/>
              <a:latin typeface="+mn-lt"/>
              <a:ea typeface="+mn-ea"/>
              <a:cs typeface="+mn-cs"/>
            </a:rPr>
            <a:t> </a:t>
          </a:r>
          <a:r>
            <a:rPr lang="es-ES_tradnl" sz="1100" b="1" baseline="0">
              <a:solidFill>
                <a:schemeClr val="dk1"/>
              </a:solidFill>
              <a:effectLst/>
              <a:latin typeface="+mn-lt"/>
              <a:ea typeface="+mn-ea"/>
              <a:cs typeface="+mn-cs"/>
            </a:rPr>
            <a:t>Unión Estudiantes, S.A .</a:t>
          </a:r>
          <a:r>
            <a:rPr lang="es-ES_tradnl" sz="1100">
              <a:solidFill>
                <a:schemeClr val="dk1"/>
              </a:solidFill>
              <a:effectLst/>
              <a:latin typeface="+mn-lt"/>
              <a:ea typeface="+mn-ea"/>
              <a:cs typeface="+mn-cs"/>
            </a:rPr>
            <a:t> en concepto de honorarios y gastos al 31 de diciembre de 2013 y hasta la fecha de su respuesta.</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GT" sz="1100">
              <a:solidFill>
                <a:schemeClr val="dk1"/>
              </a:solidFill>
              <a:effectLst/>
              <a:latin typeface="+mn-lt"/>
              <a:ea typeface="+mn-ea"/>
              <a:cs typeface="+mn-cs"/>
            </a:rPr>
            <a:t>Favor envié su respuesta directamente a Velopez &amp; Asociados a la dirección   5a. Avenida 5-55, Zona 14, Europlaza World Business Center  8vo. Nivel.  Ciudad Guatemala, y al Telefax 2381-2381 con  atención a Vielman López, a las direcciones de correo electrónico </a:t>
          </a:r>
          <a:r>
            <a:rPr lang="es-GT" sz="1100" u="sng">
              <a:solidFill>
                <a:schemeClr val="dk1"/>
              </a:solidFill>
              <a:effectLst/>
              <a:latin typeface="+mn-lt"/>
              <a:ea typeface="+mn-ea"/>
              <a:cs typeface="+mn-cs"/>
            </a:rPr>
            <a:t>vielmanderecho@gmail.com</a:t>
          </a:r>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Sin otro particular, nos suscribimos.</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Atentamente,</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(Nombre de firmante)</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Presidente de Junta Directiva</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GT" sz="1100">
            <a:solidFill>
              <a:schemeClr val="dk1"/>
            </a:solidFill>
            <a:effectLst/>
            <a:latin typeface="+mn-lt"/>
            <a:ea typeface="+mn-ea"/>
            <a:cs typeface="+mn-cs"/>
          </a:endParaRPr>
        </a:p>
        <a:p>
          <a:endParaRPr lang="es-GT" sz="1100"/>
        </a:p>
      </xdr:txBody>
    </xdr:sp>
    <xdr:clientData/>
  </xdr:twoCellAnchor>
  <xdr:twoCellAnchor editAs="oneCell">
    <xdr:from>
      <xdr:col>2</xdr:col>
      <xdr:colOff>784860</xdr:colOff>
      <xdr:row>49</xdr:row>
      <xdr:rowOff>106680</xdr:rowOff>
    </xdr:from>
    <xdr:to>
      <xdr:col>3</xdr:col>
      <xdr:colOff>746825</xdr:colOff>
      <xdr:row>54</xdr:row>
      <xdr:rowOff>83897</xdr:rowOff>
    </xdr:to>
    <xdr:pic>
      <xdr:nvPicPr>
        <xdr:cNvPr id="4" name="3 Imagen"/>
        <xdr:cNvPicPr>
          <a:picLocks noChangeAspect="1"/>
        </xdr:cNvPicPr>
      </xdr:nvPicPr>
      <xdr:blipFill>
        <a:blip xmlns:r="http://schemas.openxmlformats.org/officeDocument/2006/relationships" r:embed="rId1"/>
        <a:stretch>
          <a:fillRect/>
        </a:stretch>
      </xdr:blipFill>
      <xdr:spPr>
        <a:xfrm>
          <a:off x="1927860" y="9067800"/>
          <a:ext cx="754445" cy="89161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129540</xdr:colOff>
      <xdr:row>7</xdr:row>
      <xdr:rowOff>40232</xdr:rowOff>
    </xdr:from>
    <xdr:to>
      <xdr:col>3</xdr:col>
      <xdr:colOff>213360</xdr:colOff>
      <xdr:row>11</xdr:row>
      <xdr:rowOff>152500</xdr:rowOff>
    </xdr:to>
    <xdr:pic>
      <xdr:nvPicPr>
        <xdr:cNvPr id="2" name="1 Imagen"/>
        <xdr:cNvPicPr>
          <a:picLocks noChangeAspect="1"/>
        </xdr:cNvPicPr>
      </xdr:nvPicPr>
      <xdr:blipFill>
        <a:blip xmlns:r="http://schemas.openxmlformats.org/officeDocument/2006/relationships" r:embed="rId1"/>
        <a:stretch>
          <a:fillRect/>
        </a:stretch>
      </xdr:blipFill>
      <xdr:spPr>
        <a:xfrm>
          <a:off x="2049780" y="1503272"/>
          <a:ext cx="83820" cy="843788"/>
        </a:xfrm>
        <a:prstGeom prst="rect">
          <a:avLst/>
        </a:prstGeom>
      </xdr:spPr>
    </xdr:pic>
    <xdr:clientData/>
  </xdr:twoCellAnchor>
  <xdr:twoCellAnchor editAs="oneCell">
    <xdr:from>
      <xdr:col>7</xdr:col>
      <xdr:colOff>182880</xdr:colOff>
      <xdr:row>7</xdr:row>
      <xdr:rowOff>0</xdr:rowOff>
    </xdr:from>
    <xdr:to>
      <xdr:col>7</xdr:col>
      <xdr:colOff>297190</xdr:colOff>
      <xdr:row>13</xdr:row>
      <xdr:rowOff>38200</xdr:rowOff>
    </xdr:to>
    <xdr:pic>
      <xdr:nvPicPr>
        <xdr:cNvPr id="3" name="2 Imagen"/>
        <xdr:cNvPicPr>
          <a:picLocks noChangeAspect="1"/>
        </xdr:cNvPicPr>
      </xdr:nvPicPr>
      <xdr:blipFill>
        <a:blip xmlns:r="http://schemas.openxmlformats.org/officeDocument/2006/relationships" r:embed="rId1"/>
        <a:stretch>
          <a:fillRect/>
        </a:stretch>
      </xdr:blipFill>
      <xdr:spPr>
        <a:xfrm>
          <a:off x="4937760" y="1463040"/>
          <a:ext cx="114310" cy="11507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922020</xdr:colOff>
      <xdr:row>7</xdr:row>
      <xdr:rowOff>17372</xdr:rowOff>
    </xdr:from>
    <xdr:to>
      <xdr:col>4</xdr:col>
      <xdr:colOff>83820</xdr:colOff>
      <xdr:row>10</xdr:row>
      <xdr:rowOff>45720</xdr:rowOff>
    </xdr:to>
    <xdr:pic>
      <xdr:nvPicPr>
        <xdr:cNvPr id="2" name="1 Imagen"/>
        <xdr:cNvPicPr>
          <a:picLocks noChangeAspect="1"/>
        </xdr:cNvPicPr>
      </xdr:nvPicPr>
      <xdr:blipFill>
        <a:blip xmlns:r="http://schemas.openxmlformats.org/officeDocument/2006/relationships" r:embed="rId1"/>
        <a:stretch>
          <a:fillRect/>
        </a:stretch>
      </xdr:blipFill>
      <xdr:spPr>
        <a:xfrm>
          <a:off x="2842260" y="1480412"/>
          <a:ext cx="114300" cy="576988"/>
        </a:xfrm>
        <a:prstGeom prst="rect">
          <a:avLst/>
        </a:prstGeom>
      </xdr:spPr>
    </xdr:pic>
    <xdr:clientData/>
  </xdr:twoCellAnchor>
  <xdr:twoCellAnchor>
    <xdr:from>
      <xdr:col>4</xdr:col>
      <xdr:colOff>0</xdr:colOff>
      <xdr:row>26</xdr:row>
      <xdr:rowOff>0</xdr:rowOff>
    </xdr:from>
    <xdr:to>
      <xdr:col>4</xdr:col>
      <xdr:colOff>312420</xdr:colOff>
      <xdr:row>27</xdr:row>
      <xdr:rowOff>129540</xdr:rowOff>
    </xdr:to>
    <xdr:sp macro="" textlink="">
      <xdr:nvSpPr>
        <xdr:cNvPr id="4" name="3 Elipse"/>
        <xdr:cNvSpPr/>
      </xdr:nvSpPr>
      <xdr:spPr>
        <a:xfrm>
          <a:off x="2872740" y="4953000"/>
          <a:ext cx="312420" cy="312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rgbClr val="FF0000"/>
              </a:solidFill>
            </a:rPr>
            <a:t>A</a:t>
          </a:r>
        </a:p>
      </xdr:txBody>
    </xdr:sp>
    <xdr:clientData/>
  </xdr:twoCellAnchor>
  <xdr:twoCellAnchor>
    <xdr:from>
      <xdr:col>1</xdr:col>
      <xdr:colOff>0</xdr:colOff>
      <xdr:row>30</xdr:row>
      <xdr:rowOff>15240</xdr:rowOff>
    </xdr:from>
    <xdr:to>
      <xdr:col>1</xdr:col>
      <xdr:colOff>312420</xdr:colOff>
      <xdr:row>31</xdr:row>
      <xdr:rowOff>144780</xdr:rowOff>
    </xdr:to>
    <xdr:sp macro="" textlink="">
      <xdr:nvSpPr>
        <xdr:cNvPr id="5" name="4 Elipse"/>
        <xdr:cNvSpPr/>
      </xdr:nvSpPr>
      <xdr:spPr>
        <a:xfrm>
          <a:off x="792480" y="5699760"/>
          <a:ext cx="312420" cy="312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rgbClr val="FF0000"/>
              </a:solidFill>
            </a:rPr>
            <a:t>A</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297180</xdr:colOff>
      <xdr:row>7</xdr:row>
      <xdr:rowOff>24992</xdr:rowOff>
    </xdr:from>
    <xdr:to>
      <xdr:col>3</xdr:col>
      <xdr:colOff>411480</xdr:colOff>
      <xdr:row>10</xdr:row>
      <xdr:rowOff>45720</xdr:rowOff>
    </xdr:to>
    <xdr:pic>
      <xdr:nvPicPr>
        <xdr:cNvPr id="2" name="1 Imagen"/>
        <xdr:cNvPicPr>
          <a:picLocks noChangeAspect="1"/>
        </xdr:cNvPicPr>
      </xdr:nvPicPr>
      <xdr:blipFill>
        <a:blip xmlns:r="http://schemas.openxmlformats.org/officeDocument/2006/relationships" r:embed="rId1"/>
        <a:stretch>
          <a:fillRect/>
        </a:stretch>
      </xdr:blipFill>
      <xdr:spPr>
        <a:xfrm>
          <a:off x="2217420" y="1488032"/>
          <a:ext cx="114300" cy="576988"/>
        </a:xfrm>
        <a:prstGeom prst="rect">
          <a:avLst/>
        </a:prstGeom>
      </xdr:spPr>
    </xdr:pic>
    <xdr:clientData/>
  </xdr:twoCellAnchor>
  <xdr:twoCellAnchor editAs="oneCell">
    <xdr:from>
      <xdr:col>7</xdr:col>
      <xdr:colOff>199330</xdr:colOff>
      <xdr:row>7</xdr:row>
      <xdr:rowOff>0</xdr:rowOff>
    </xdr:from>
    <xdr:to>
      <xdr:col>7</xdr:col>
      <xdr:colOff>266699</xdr:colOff>
      <xdr:row>10</xdr:row>
      <xdr:rowOff>121920</xdr:rowOff>
    </xdr:to>
    <xdr:pic>
      <xdr:nvPicPr>
        <xdr:cNvPr id="3" name="2 Imagen"/>
        <xdr:cNvPicPr>
          <a:picLocks noChangeAspect="1"/>
        </xdr:cNvPicPr>
      </xdr:nvPicPr>
      <xdr:blipFill>
        <a:blip xmlns:r="http://schemas.openxmlformats.org/officeDocument/2006/relationships" r:embed="rId1"/>
        <a:stretch>
          <a:fillRect/>
        </a:stretch>
      </xdr:blipFill>
      <xdr:spPr>
        <a:xfrm>
          <a:off x="5167570" y="1463040"/>
          <a:ext cx="67369" cy="67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426720</xdr:colOff>
      <xdr:row>8</xdr:row>
      <xdr:rowOff>68580</xdr:rowOff>
    </xdr:from>
    <xdr:to>
      <xdr:col>5</xdr:col>
      <xdr:colOff>723900</xdr:colOff>
      <xdr:row>9</xdr:row>
      <xdr:rowOff>114300</xdr:rowOff>
    </xdr:to>
    <xdr:sp macro="" textlink="">
      <xdr:nvSpPr>
        <xdr:cNvPr id="2" name="1 Rectángulo"/>
        <xdr:cNvSpPr/>
      </xdr:nvSpPr>
      <xdr:spPr>
        <a:xfrm>
          <a:off x="4213860" y="1714500"/>
          <a:ext cx="29718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b="1">
              <a:solidFill>
                <a:srgbClr val="FF0000"/>
              </a:solidFill>
            </a:rPr>
            <a:t>1</a:t>
          </a:r>
        </a:p>
      </xdr:txBody>
    </xdr:sp>
    <xdr:clientData/>
  </xdr:twoCellAnchor>
  <xdr:twoCellAnchor>
    <xdr:from>
      <xdr:col>6</xdr:col>
      <xdr:colOff>243840</xdr:colOff>
      <xdr:row>8</xdr:row>
      <xdr:rowOff>144780</xdr:rowOff>
    </xdr:from>
    <xdr:to>
      <xdr:col>6</xdr:col>
      <xdr:colOff>541020</xdr:colOff>
      <xdr:row>10</xdr:row>
      <xdr:rowOff>7620</xdr:rowOff>
    </xdr:to>
    <xdr:sp macro="" textlink="">
      <xdr:nvSpPr>
        <xdr:cNvPr id="3" name="2 Rectángulo"/>
        <xdr:cNvSpPr/>
      </xdr:nvSpPr>
      <xdr:spPr>
        <a:xfrm>
          <a:off x="4892040" y="1790700"/>
          <a:ext cx="29718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b="1">
              <a:solidFill>
                <a:srgbClr val="FF0000"/>
              </a:solidFill>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49</xdr:row>
      <xdr:rowOff>171816</xdr:rowOff>
    </xdr:from>
    <xdr:to>
      <xdr:col>5</xdr:col>
      <xdr:colOff>609673</xdr:colOff>
      <xdr:row>52</xdr:row>
      <xdr:rowOff>144911</xdr:rowOff>
    </xdr:to>
    <xdr:pic>
      <xdr:nvPicPr>
        <xdr:cNvPr id="2" name="1 Imagen"/>
        <xdr:cNvPicPr>
          <a:picLocks noChangeAspect="1"/>
        </xdr:cNvPicPr>
      </xdr:nvPicPr>
      <xdr:blipFill>
        <a:blip xmlns:r="http://schemas.openxmlformats.org/officeDocument/2006/relationships" r:embed="rId1"/>
        <a:stretch>
          <a:fillRect/>
        </a:stretch>
      </xdr:blipFill>
      <xdr:spPr>
        <a:xfrm>
          <a:off x="4579620" y="10976976"/>
          <a:ext cx="495373" cy="567455"/>
        </a:xfrm>
        <a:prstGeom prst="rect">
          <a:avLst/>
        </a:prstGeom>
      </xdr:spPr>
    </xdr:pic>
    <xdr:clientData/>
  </xdr:twoCellAnchor>
  <xdr:twoCellAnchor>
    <xdr:from>
      <xdr:col>5</xdr:col>
      <xdr:colOff>129540</xdr:colOff>
      <xdr:row>46</xdr:row>
      <xdr:rowOff>175260</xdr:rowOff>
    </xdr:from>
    <xdr:to>
      <xdr:col>6</xdr:col>
      <xdr:colOff>297180</xdr:colOff>
      <xdr:row>48</xdr:row>
      <xdr:rowOff>121920</xdr:rowOff>
    </xdr:to>
    <xdr:sp macro="" textlink="">
      <xdr:nvSpPr>
        <xdr:cNvPr id="3" name="2 Rectángulo redondeado"/>
        <xdr:cNvSpPr/>
      </xdr:nvSpPr>
      <xdr:spPr>
        <a:xfrm>
          <a:off x="4594860" y="10386060"/>
          <a:ext cx="822960"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GT" sz="1100"/>
            <a:t>Sello</a:t>
          </a:r>
        </a:p>
      </xdr:txBody>
    </xdr:sp>
    <xdr:clientData/>
  </xdr:twoCellAnchor>
  <xdr:twoCellAnchor>
    <xdr:from>
      <xdr:col>4</xdr:col>
      <xdr:colOff>1028494</xdr:colOff>
      <xdr:row>27</xdr:row>
      <xdr:rowOff>4440</xdr:rowOff>
    </xdr:from>
    <xdr:to>
      <xdr:col>5</xdr:col>
      <xdr:colOff>472234</xdr:colOff>
      <xdr:row>28</xdr:row>
      <xdr:rowOff>64978</xdr:rowOff>
    </xdr:to>
    <xdr:sp macro="" textlink="">
      <xdr:nvSpPr>
        <xdr:cNvPr id="7" name="6 Flecha curvada hacia arriba"/>
        <xdr:cNvSpPr/>
      </xdr:nvSpPr>
      <xdr:spPr>
        <a:xfrm>
          <a:off x="4434634" y="5445120"/>
          <a:ext cx="502920" cy="258658"/>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4</xdr:col>
      <xdr:colOff>883714</xdr:colOff>
      <xdr:row>30</xdr:row>
      <xdr:rowOff>12060</xdr:rowOff>
    </xdr:from>
    <xdr:to>
      <xdr:col>5</xdr:col>
      <xdr:colOff>327454</xdr:colOff>
      <xdr:row>31</xdr:row>
      <xdr:rowOff>72598</xdr:rowOff>
    </xdr:to>
    <xdr:sp macro="" textlink="">
      <xdr:nvSpPr>
        <xdr:cNvPr id="8" name="7 Flecha curvada hacia arriba"/>
        <xdr:cNvSpPr/>
      </xdr:nvSpPr>
      <xdr:spPr>
        <a:xfrm>
          <a:off x="4289854" y="6047100"/>
          <a:ext cx="502920" cy="258658"/>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0</xdr:col>
      <xdr:colOff>129539</xdr:colOff>
      <xdr:row>45</xdr:row>
      <xdr:rowOff>1089660</xdr:rowOff>
    </xdr:from>
    <xdr:to>
      <xdr:col>1</xdr:col>
      <xdr:colOff>457199</xdr:colOff>
      <xdr:row>47</xdr:row>
      <xdr:rowOff>30058</xdr:rowOff>
    </xdr:to>
    <xdr:sp macro="" textlink="">
      <xdr:nvSpPr>
        <xdr:cNvPr id="9" name="8 Flecha curvada hacia arriba"/>
        <xdr:cNvSpPr/>
      </xdr:nvSpPr>
      <xdr:spPr>
        <a:xfrm rot="996280">
          <a:off x="129539" y="10180320"/>
          <a:ext cx="502920" cy="258658"/>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6</xdr:col>
      <xdr:colOff>464820</xdr:colOff>
      <xdr:row>33</xdr:row>
      <xdr:rowOff>38100</xdr:rowOff>
    </xdr:from>
    <xdr:to>
      <xdr:col>6</xdr:col>
      <xdr:colOff>678180</xdr:colOff>
      <xdr:row>34</xdr:row>
      <xdr:rowOff>83820</xdr:rowOff>
    </xdr:to>
    <xdr:sp macro="" textlink="">
      <xdr:nvSpPr>
        <xdr:cNvPr id="4" name="3 Elipse"/>
        <xdr:cNvSpPr/>
      </xdr:nvSpPr>
      <xdr:spPr>
        <a:xfrm>
          <a:off x="5646420" y="6865620"/>
          <a:ext cx="213360" cy="243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a:solidFill>
                <a:srgbClr val="FF0000"/>
              </a:solidFill>
            </a:rPr>
            <a:t>A</a:t>
          </a:r>
        </a:p>
      </xdr:txBody>
    </xdr:sp>
    <xdr:clientData/>
  </xdr:twoCellAnchor>
  <xdr:twoCellAnchor>
    <xdr:from>
      <xdr:col>1</xdr:col>
      <xdr:colOff>0</xdr:colOff>
      <xdr:row>41</xdr:row>
      <xdr:rowOff>0</xdr:rowOff>
    </xdr:from>
    <xdr:to>
      <xdr:col>1</xdr:col>
      <xdr:colOff>213360</xdr:colOff>
      <xdr:row>42</xdr:row>
      <xdr:rowOff>15240</xdr:rowOff>
    </xdr:to>
    <xdr:sp macro="" textlink="">
      <xdr:nvSpPr>
        <xdr:cNvPr id="11" name="10 Elipse"/>
        <xdr:cNvSpPr/>
      </xdr:nvSpPr>
      <xdr:spPr>
        <a:xfrm>
          <a:off x="175260" y="8404860"/>
          <a:ext cx="213360" cy="243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a:solidFill>
                <a:srgbClr val="FF0000"/>
              </a:solidFill>
            </a:rPr>
            <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144779</xdr:colOff>
      <xdr:row>10</xdr:row>
      <xdr:rowOff>99061</xdr:rowOff>
    </xdr:from>
    <xdr:to>
      <xdr:col>4</xdr:col>
      <xdr:colOff>647699</xdr:colOff>
      <xdr:row>11</xdr:row>
      <xdr:rowOff>91441</xdr:rowOff>
    </xdr:to>
    <xdr:sp macro="" textlink="">
      <xdr:nvSpPr>
        <xdr:cNvPr id="2" name="1 Flecha curvada hacia arriba"/>
        <xdr:cNvSpPr/>
      </xdr:nvSpPr>
      <xdr:spPr>
        <a:xfrm rot="2653608">
          <a:off x="3520439" y="2026921"/>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1</xdr:col>
      <xdr:colOff>0</xdr:colOff>
      <xdr:row>14</xdr:row>
      <xdr:rowOff>0</xdr:rowOff>
    </xdr:from>
    <xdr:to>
      <xdr:col>1</xdr:col>
      <xdr:colOff>502920</xdr:colOff>
      <xdr:row>14</xdr:row>
      <xdr:rowOff>236220</xdr:rowOff>
    </xdr:to>
    <xdr:sp macro="" textlink="">
      <xdr:nvSpPr>
        <xdr:cNvPr id="3" name="2 Flecha curvada hacia arriba"/>
        <xdr:cNvSpPr/>
      </xdr:nvSpPr>
      <xdr:spPr>
        <a:xfrm rot="2653608">
          <a:off x="304800" y="2903220"/>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5</xdr:col>
      <xdr:colOff>289560</xdr:colOff>
      <xdr:row>10</xdr:row>
      <xdr:rowOff>60960</xdr:rowOff>
    </xdr:from>
    <xdr:to>
      <xdr:col>5</xdr:col>
      <xdr:colOff>723900</xdr:colOff>
      <xdr:row>11</xdr:row>
      <xdr:rowOff>22860</xdr:rowOff>
    </xdr:to>
    <xdr:sp macro="" textlink="">
      <xdr:nvSpPr>
        <xdr:cNvPr id="4" name="3 Flecha curvada hacia la izquierda"/>
        <xdr:cNvSpPr/>
      </xdr:nvSpPr>
      <xdr:spPr>
        <a:xfrm>
          <a:off x="4785360" y="1988820"/>
          <a:ext cx="434340" cy="20574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381000</xdr:colOff>
      <xdr:row>13</xdr:row>
      <xdr:rowOff>205740</xdr:rowOff>
    </xdr:from>
    <xdr:to>
      <xdr:col>5</xdr:col>
      <xdr:colOff>815340</xdr:colOff>
      <xdr:row>14</xdr:row>
      <xdr:rowOff>167640</xdr:rowOff>
    </xdr:to>
    <xdr:sp macro="" textlink="">
      <xdr:nvSpPr>
        <xdr:cNvPr id="2" name="1 Flecha curvada hacia la izquierda"/>
        <xdr:cNvSpPr/>
      </xdr:nvSpPr>
      <xdr:spPr>
        <a:xfrm>
          <a:off x="4975860" y="2987040"/>
          <a:ext cx="434340" cy="20574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3</xdr:col>
      <xdr:colOff>746760</xdr:colOff>
      <xdr:row>39</xdr:row>
      <xdr:rowOff>91440</xdr:rowOff>
    </xdr:from>
    <xdr:to>
      <xdr:col>4</xdr:col>
      <xdr:colOff>381000</xdr:colOff>
      <xdr:row>40</xdr:row>
      <xdr:rowOff>53340</xdr:rowOff>
    </xdr:to>
    <xdr:sp macro="" textlink="">
      <xdr:nvSpPr>
        <xdr:cNvPr id="3" name="2 Flecha curvada hacia la izquierda"/>
        <xdr:cNvSpPr/>
      </xdr:nvSpPr>
      <xdr:spPr>
        <a:xfrm>
          <a:off x="3604260" y="9197340"/>
          <a:ext cx="434340" cy="20574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1</xdr:col>
      <xdr:colOff>0</xdr:colOff>
      <xdr:row>16</xdr:row>
      <xdr:rowOff>0</xdr:rowOff>
    </xdr:from>
    <xdr:to>
      <xdr:col>1</xdr:col>
      <xdr:colOff>434340</xdr:colOff>
      <xdr:row>16</xdr:row>
      <xdr:rowOff>205740</xdr:rowOff>
    </xdr:to>
    <xdr:sp macro="" textlink="">
      <xdr:nvSpPr>
        <xdr:cNvPr id="4" name="3 Flecha curvada hacia la izquierda"/>
        <xdr:cNvSpPr/>
      </xdr:nvSpPr>
      <xdr:spPr>
        <a:xfrm>
          <a:off x="297180" y="3512820"/>
          <a:ext cx="434340" cy="20574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1</xdr:col>
      <xdr:colOff>0</xdr:colOff>
      <xdr:row>43</xdr:row>
      <xdr:rowOff>0</xdr:rowOff>
    </xdr:from>
    <xdr:to>
      <xdr:col>1</xdr:col>
      <xdr:colOff>434340</xdr:colOff>
      <xdr:row>43</xdr:row>
      <xdr:rowOff>205740</xdr:rowOff>
    </xdr:to>
    <xdr:sp macro="" textlink="">
      <xdr:nvSpPr>
        <xdr:cNvPr id="5" name="4 Flecha curvada hacia la izquierda"/>
        <xdr:cNvSpPr/>
      </xdr:nvSpPr>
      <xdr:spPr>
        <a:xfrm>
          <a:off x="297180" y="10081260"/>
          <a:ext cx="434340" cy="20574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746760</xdr:colOff>
      <xdr:row>8</xdr:row>
      <xdr:rowOff>68580</xdr:rowOff>
    </xdr:from>
    <xdr:to>
      <xdr:col>4</xdr:col>
      <xdr:colOff>73758</xdr:colOff>
      <xdr:row>13</xdr:row>
      <xdr:rowOff>125730</xdr:rowOff>
    </xdr:to>
    <xdr:pic>
      <xdr:nvPicPr>
        <xdr:cNvPr id="2" name="1 Imagen"/>
        <xdr:cNvPicPr>
          <a:picLocks noChangeAspect="1"/>
        </xdr:cNvPicPr>
      </xdr:nvPicPr>
      <xdr:blipFill>
        <a:blip xmlns:r="http://schemas.openxmlformats.org/officeDocument/2006/relationships" r:embed="rId1"/>
        <a:stretch>
          <a:fillRect/>
        </a:stretch>
      </xdr:blipFill>
      <xdr:spPr>
        <a:xfrm>
          <a:off x="3124200" y="1531620"/>
          <a:ext cx="119478" cy="1154430"/>
        </a:xfrm>
        <a:prstGeom prst="rect">
          <a:avLst/>
        </a:prstGeom>
      </xdr:spPr>
    </xdr:pic>
    <xdr:clientData/>
  </xdr:twoCellAnchor>
  <xdr:twoCellAnchor>
    <xdr:from>
      <xdr:col>6</xdr:col>
      <xdr:colOff>784860</xdr:colOff>
      <xdr:row>12</xdr:row>
      <xdr:rowOff>152400</xdr:rowOff>
    </xdr:from>
    <xdr:to>
      <xdr:col>7</xdr:col>
      <xdr:colOff>304800</xdr:colOff>
      <xdr:row>14</xdr:row>
      <xdr:rowOff>99060</xdr:rowOff>
    </xdr:to>
    <xdr:sp macro="" textlink="">
      <xdr:nvSpPr>
        <xdr:cNvPr id="3" name="2 Elipse"/>
        <xdr:cNvSpPr/>
      </xdr:nvSpPr>
      <xdr:spPr>
        <a:xfrm>
          <a:off x="4754880" y="3444240"/>
          <a:ext cx="312420" cy="312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b="1">
              <a:solidFill>
                <a:srgbClr val="FF0000"/>
              </a:solidFill>
            </a:rPr>
            <a:t>A</a:t>
          </a:r>
        </a:p>
      </xdr:txBody>
    </xdr:sp>
    <xdr:clientData/>
  </xdr:twoCellAnchor>
  <xdr:twoCellAnchor>
    <xdr:from>
      <xdr:col>1</xdr:col>
      <xdr:colOff>411480</xdr:colOff>
      <xdr:row>22</xdr:row>
      <xdr:rowOff>121920</xdr:rowOff>
    </xdr:from>
    <xdr:to>
      <xdr:col>1</xdr:col>
      <xdr:colOff>685800</xdr:colOff>
      <xdr:row>24</xdr:row>
      <xdr:rowOff>38100</xdr:rowOff>
    </xdr:to>
    <xdr:sp macro="" textlink="">
      <xdr:nvSpPr>
        <xdr:cNvPr id="4" name="3 Elipse"/>
        <xdr:cNvSpPr/>
      </xdr:nvSpPr>
      <xdr:spPr>
        <a:xfrm>
          <a:off x="1203960" y="5242560"/>
          <a:ext cx="274320" cy="2819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rgbClr val="FF0000"/>
              </a:solidFill>
            </a:rPr>
            <a:t>A</a:t>
          </a:r>
        </a:p>
      </xdr:txBody>
    </xdr:sp>
    <xdr:clientData/>
  </xdr:twoCellAnchor>
  <xdr:twoCellAnchor>
    <xdr:from>
      <xdr:col>7</xdr:col>
      <xdr:colOff>83820</xdr:colOff>
      <xdr:row>15</xdr:row>
      <xdr:rowOff>60960</xdr:rowOff>
    </xdr:from>
    <xdr:to>
      <xdr:col>7</xdr:col>
      <xdr:colOff>373380</xdr:colOff>
      <xdr:row>16</xdr:row>
      <xdr:rowOff>129540</xdr:rowOff>
    </xdr:to>
    <xdr:sp macro="" textlink="">
      <xdr:nvSpPr>
        <xdr:cNvPr id="5" name="4 Elipse"/>
        <xdr:cNvSpPr/>
      </xdr:nvSpPr>
      <xdr:spPr>
        <a:xfrm>
          <a:off x="4846320" y="3901440"/>
          <a:ext cx="289560" cy="251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b="1">
              <a:solidFill>
                <a:srgbClr val="FF0000"/>
              </a:solidFill>
            </a:rPr>
            <a:t>B</a:t>
          </a:r>
        </a:p>
      </xdr:txBody>
    </xdr:sp>
    <xdr:clientData/>
  </xdr:twoCellAnchor>
  <xdr:twoCellAnchor>
    <xdr:from>
      <xdr:col>1</xdr:col>
      <xdr:colOff>426720</xdr:colOff>
      <xdr:row>24</xdr:row>
      <xdr:rowOff>114300</xdr:rowOff>
    </xdr:from>
    <xdr:to>
      <xdr:col>1</xdr:col>
      <xdr:colOff>716280</xdr:colOff>
      <xdr:row>26</xdr:row>
      <xdr:rowOff>0</xdr:rowOff>
    </xdr:to>
    <xdr:sp macro="" textlink="">
      <xdr:nvSpPr>
        <xdr:cNvPr id="7" name="6 Elipse"/>
        <xdr:cNvSpPr/>
      </xdr:nvSpPr>
      <xdr:spPr>
        <a:xfrm>
          <a:off x="1219200" y="5600700"/>
          <a:ext cx="289560" cy="251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100" b="1">
              <a:solidFill>
                <a:srgbClr val="FF0000"/>
              </a:solidFill>
            </a:rPr>
            <a:t>B</a:t>
          </a:r>
        </a:p>
      </xdr:txBody>
    </xdr:sp>
    <xdr:clientData/>
  </xdr:twoCellAnchor>
  <xdr:twoCellAnchor>
    <xdr:from>
      <xdr:col>3</xdr:col>
      <xdr:colOff>723901</xdr:colOff>
      <xdr:row>20</xdr:row>
      <xdr:rowOff>68579</xdr:rowOff>
    </xdr:from>
    <xdr:to>
      <xdr:col>5</xdr:col>
      <xdr:colOff>53341</xdr:colOff>
      <xdr:row>21</xdr:row>
      <xdr:rowOff>114299</xdr:rowOff>
    </xdr:to>
    <xdr:sp macro="" textlink="">
      <xdr:nvSpPr>
        <xdr:cNvPr id="9" name="8 Flecha curvada hacia arriba"/>
        <xdr:cNvSpPr/>
      </xdr:nvSpPr>
      <xdr:spPr>
        <a:xfrm rot="2653608">
          <a:off x="3101341" y="3931919"/>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1</xdr:col>
      <xdr:colOff>297180</xdr:colOff>
      <xdr:row>28</xdr:row>
      <xdr:rowOff>121920</xdr:rowOff>
    </xdr:from>
    <xdr:to>
      <xdr:col>2</xdr:col>
      <xdr:colOff>7620</xdr:colOff>
      <xdr:row>29</xdr:row>
      <xdr:rowOff>175260</xdr:rowOff>
    </xdr:to>
    <xdr:sp macro="" textlink="">
      <xdr:nvSpPr>
        <xdr:cNvPr id="10" name="9 Flecha curvada hacia arriba"/>
        <xdr:cNvSpPr/>
      </xdr:nvSpPr>
      <xdr:spPr>
        <a:xfrm rot="2653608">
          <a:off x="1089660" y="5455920"/>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3</xdr:col>
      <xdr:colOff>480060</xdr:colOff>
      <xdr:row>8</xdr:row>
      <xdr:rowOff>38100</xdr:rowOff>
    </xdr:from>
    <xdr:to>
      <xdr:col>4</xdr:col>
      <xdr:colOff>190500</xdr:colOff>
      <xdr:row>9</xdr:row>
      <xdr:rowOff>91440</xdr:rowOff>
    </xdr:to>
    <xdr:sp macro="" textlink="">
      <xdr:nvSpPr>
        <xdr:cNvPr id="11" name="10 Flecha curvada hacia arriba"/>
        <xdr:cNvSpPr/>
      </xdr:nvSpPr>
      <xdr:spPr>
        <a:xfrm rot="155600">
          <a:off x="2857500" y="1516380"/>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784860</xdr:colOff>
          <xdr:row>6</xdr:row>
          <xdr:rowOff>167640</xdr:rowOff>
        </xdr:from>
        <xdr:to>
          <xdr:col>10</xdr:col>
          <xdr:colOff>457200</xdr:colOff>
          <xdr:row>51</xdr:row>
          <xdr:rowOff>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twoCellAnchor>
    <xdr:from>
      <xdr:col>10</xdr:col>
      <xdr:colOff>335280</xdr:colOff>
      <xdr:row>18</xdr:row>
      <xdr:rowOff>167640</xdr:rowOff>
    </xdr:from>
    <xdr:to>
      <xdr:col>10</xdr:col>
      <xdr:colOff>647700</xdr:colOff>
      <xdr:row>20</xdr:row>
      <xdr:rowOff>76200</xdr:rowOff>
    </xdr:to>
    <xdr:sp macro="" textlink="">
      <xdr:nvSpPr>
        <xdr:cNvPr id="3" name="2 Flecha curvada hacia la izquierda"/>
        <xdr:cNvSpPr/>
      </xdr:nvSpPr>
      <xdr:spPr>
        <a:xfrm>
          <a:off x="7124700" y="3474720"/>
          <a:ext cx="312420" cy="27432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10</xdr:col>
      <xdr:colOff>693420</xdr:colOff>
      <xdr:row>19</xdr:row>
      <xdr:rowOff>0</xdr:rowOff>
    </xdr:from>
    <xdr:to>
      <xdr:col>11</xdr:col>
      <xdr:colOff>358140</xdr:colOff>
      <xdr:row>20</xdr:row>
      <xdr:rowOff>53340</xdr:rowOff>
    </xdr:to>
    <xdr:sp macro="" textlink="">
      <xdr:nvSpPr>
        <xdr:cNvPr id="4" name="3 CuadroTexto"/>
        <xdr:cNvSpPr txBox="1"/>
      </xdr:nvSpPr>
      <xdr:spPr>
        <a:xfrm>
          <a:off x="7482840" y="3489960"/>
          <a:ext cx="457200"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100" b="1">
              <a:solidFill>
                <a:srgbClr val="FF0000"/>
              </a:solidFill>
            </a:rPr>
            <a:t>A-7</a:t>
          </a:r>
        </a:p>
      </xdr:txBody>
    </xdr:sp>
    <xdr:clientData/>
  </xdr:twoCellAnchor>
  <xdr:twoCellAnchor>
    <xdr:from>
      <xdr:col>1</xdr:col>
      <xdr:colOff>236220</xdr:colOff>
      <xdr:row>45</xdr:row>
      <xdr:rowOff>160020</xdr:rowOff>
    </xdr:from>
    <xdr:to>
      <xdr:col>1</xdr:col>
      <xdr:colOff>548640</xdr:colOff>
      <xdr:row>47</xdr:row>
      <xdr:rowOff>68580</xdr:rowOff>
    </xdr:to>
    <xdr:sp macro="" textlink="">
      <xdr:nvSpPr>
        <xdr:cNvPr id="7" name="6 Flecha curvada hacia la izquierda"/>
        <xdr:cNvSpPr/>
      </xdr:nvSpPr>
      <xdr:spPr>
        <a:xfrm>
          <a:off x="1028700" y="8404860"/>
          <a:ext cx="312420" cy="274320"/>
        </a:xfrm>
        <a:prstGeom prst="curvedLeft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1</xdr:col>
      <xdr:colOff>670560</xdr:colOff>
      <xdr:row>46</xdr:row>
      <xdr:rowOff>129540</xdr:rowOff>
    </xdr:from>
    <xdr:to>
      <xdr:col>3</xdr:col>
      <xdr:colOff>53340</xdr:colOff>
      <xdr:row>47</xdr:row>
      <xdr:rowOff>152400</xdr:rowOff>
    </xdr:to>
    <xdr:sp macro="" textlink="">
      <xdr:nvSpPr>
        <xdr:cNvPr id="5" name="4 CuadroTexto"/>
        <xdr:cNvSpPr txBox="1"/>
      </xdr:nvSpPr>
      <xdr:spPr>
        <a:xfrm>
          <a:off x="1463040" y="8557260"/>
          <a:ext cx="96774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100"/>
            <a:t>Va</a:t>
          </a:r>
          <a:r>
            <a:rPr lang="es-GT" sz="1100" baseline="0"/>
            <a:t> a cedula</a:t>
          </a:r>
          <a:endParaRPr lang="es-GT" sz="1100"/>
        </a:p>
      </xdr:txBody>
    </xdr:sp>
    <xdr:clientData/>
  </xdr:twoCellAnchor>
  <xdr:twoCellAnchor>
    <xdr:from>
      <xdr:col>8</xdr:col>
      <xdr:colOff>678180</xdr:colOff>
      <xdr:row>20</xdr:row>
      <xdr:rowOff>15240</xdr:rowOff>
    </xdr:from>
    <xdr:to>
      <xdr:col>9</xdr:col>
      <xdr:colOff>220980</xdr:colOff>
      <xdr:row>21</xdr:row>
      <xdr:rowOff>99060</xdr:rowOff>
    </xdr:to>
    <xdr:sp macro="" textlink="">
      <xdr:nvSpPr>
        <xdr:cNvPr id="8" name="7 Elipse"/>
        <xdr:cNvSpPr/>
      </xdr:nvSpPr>
      <xdr:spPr>
        <a:xfrm>
          <a:off x="5882640" y="3688080"/>
          <a:ext cx="335280" cy="266700"/>
        </a:xfrm>
        <a:prstGeom prst="ellipse">
          <a:avLst/>
        </a:prstGeom>
        <a:solidFill>
          <a:sysClr val="window" lastClr="FFFFFF"/>
        </a:solidFill>
        <a:ln>
          <a:solidFill>
            <a:srgbClr val="FF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es-GT" sz="1100" b="1">
              <a:solidFill>
                <a:srgbClr val="FF0000"/>
              </a:solidFill>
            </a:rPr>
            <a:t>A</a:t>
          </a:r>
        </a:p>
      </xdr:txBody>
    </xdr:sp>
    <xdr:clientData/>
  </xdr:twoCellAnchor>
  <xdr:twoCellAnchor>
    <xdr:from>
      <xdr:col>1</xdr:col>
      <xdr:colOff>220980</xdr:colOff>
      <xdr:row>48</xdr:row>
      <xdr:rowOff>45720</xdr:rowOff>
    </xdr:from>
    <xdr:to>
      <xdr:col>1</xdr:col>
      <xdr:colOff>556260</xdr:colOff>
      <xdr:row>49</xdr:row>
      <xdr:rowOff>129540</xdr:rowOff>
    </xdr:to>
    <xdr:sp macro="" textlink="">
      <xdr:nvSpPr>
        <xdr:cNvPr id="10" name="9 Elipse"/>
        <xdr:cNvSpPr/>
      </xdr:nvSpPr>
      <xdr:spPr>
        <a:xfrm>
          <a:off x="1013460" y="8839200"/>
          <a:ext cx="335280" cy="266700"/>
        </a:xfrm>
        <a:prstGeom prst="ellipse">
          <a:avLst/>
        </a:prstGeom>
        <a:solidFill>
          <a:sysClr val="window" lastClr="FFFFFF"/>
        </a:solidFill>
        <a:ln>
          <a:solidFill>
            <a:srgbClr val="FF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es-GT" sz="1100" b="1">
              <a:solidFill>
                <a:srgbClr val="FF0000"/>
              </a:solidFill>
            </a:rPr>
            <a:t>A</a:t>
          </a:r>
        </a:p>
      </xdr:txBody>
    </xdr:sp>
    <xdr:clientData/>
  </xdr:twoCellAnchor>
  <xdr:twoCellAnchor>
    <xdr:from>
      <xdr:col>1</xdr:col>
      <xdr:colOff>670560</xdr:colOff>
      <xdr:row>48</xdr:row>
      <xdr:rowOff>114300</xdr:rowOff>
    </xdr:from>
    <xdr:to>
      <xdr:col>6</xdr:col>
      <xdr:colOff>83820</xdr:colOff>
      <xdr:row>51</xdr:row>
      <xdr:rowOff>0</xdr:rowOff>
    </xdr:to>
    <xdr:sp macro="" textlink="">
      <xdr:nvSpPr>
        <xdr:cNvPr id="11" name="10 CuadroTexto"/>
        <xdr:cNvSpPr txBox="1"/>
      </xdr:nvSpPr>
      <xdr:spPr>
        <a:xfrm>
          <a:off x="1463040" y="8907780"/>
          <a:ext cx="289560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100"/>
            <a:t>Por</a:t>
          </a:r>
          <a:r>
            <a:rPr lang="es-GT" sz="1100" baseline="0"/>
            <a:t> este valor se se discutirá con el Gobierno coporativo para identificar sus origenes.</a:t>
          </a:r>
          <a:endParaRPr lang="es-G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487680</xdr:colOff>
      <xdr:row>9</xdr:row>
      <xdr:rowOff>83820</xdr:rowOff>
    </xdr:from>
    <xdr:to>
      <xdr:col>6</xdr:col>
      <xdr:colOff>198120</xdr:colOff>
      <xdr:row>10</xdr:row>
      <xdr:rowOff>121920</xdr:rowOff>
    </xdr:to>
    <xdr:sp macro="" textlink="">
      <xdr:nvSpPr>
        <xdr:cNvPr id="3" name="2 Flecha curvada hacia arriba"/>
        <xdr:cNvSpPr/>
      </xdr:nvSpPr>
      <xdr:spPr>
        <a:xfrm rot="2203185">
          <a:off x="4892040" y="1912620"/>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0</xdr:col>
      <xdr:colOff>723898</xdr:colOff>
      <xdr:row>16</xdr:row>
      <xdr:rowOff>83820</xdr:rowOff>
    </xdr:from>
    <xdr:to>
      <xdr:col>1</xdr:col>
      <xdr:colOff>434338</xdr:colOff>
      <xdr:row>16</xdr:row>
      <xdr:rowOff>320040</xdr:rowOff>
    </xdr:to>
    <xdr:sp macro="" textlink="">
      <xdr:nvSpPr>
        <xdr:cNvPr id="4" name="3 Flecha curvada hacia arriba"/>
        <xdr:cNvSpPr/>
      </xdr:nvSpPr>
      <xdr:spPr>
        <a:xfrm rot="2203185">
          <a:off x="723898" y="3467100"/>
          <a:ext cx="502920" cy="236220"/>
        </a:xfrm>
        <a:prstGeom prst="curvedUp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5</xdr:col>
      <xdr:colOff>624840</xdr:colOff>
      <xdr:row>9</xdr:row>
      <xdr:rowOff>0</xdr:rowOff>
    </xdr:from>
    <xdr:to>
      <xdr:col>6</xdr:col>
      <xdr:colOff>213360</xdr:colOff>
      <xdr:row>10</xdr:row>
      <xdr:rowOff>0</xdr:rowOff>
    </xdr:to>
    <xdr:sp macro="" textlink="">
      <xdr:nvSpPr>
        <xdr:cNvPr id="5" name="4 Rectángulo"/>
        <xdr:cNvSpPr/>
      </xdr:nvSpPr>
      <xdr:spPr>
        <a:xfrm>
          <a:off x="5029200" y="1828800"/>
          <a:ext cx="381000" cy="1981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GT" sz="700" b="1">
              <a:solidFill>
                <a:srgbClr val="FF0000"/>
              </a:solidFill>
            </a:rPr>
            <a:t>A-5</a:t>
          </a:r>
        </a:p>
      </xdr:txBody>
    </xdr:sp>
    <xdr:clientData/>
  </xdr:twoCellAnchor>
  <xdr:twoCellAnchor>
    <xdr:from>
      <xdr:col>6</xdr:col>
      <xdr:colOff>0</xdr:colOff>
      <xdr:row>11</xdr:row>
      <xdr:rowOff>0</xdr:rowOff>
    </xdr:from>
    <xdr:to>
      <xdr:col>6</xdr:col>
      <xdr:colOff>381000</xdr:colOff>
      <xdr:row>12</xdr:row>
      <xdr:rowOff>7620</xdr:rowOff>
    </xdr:to>
    <xdr:sp macro="" textlink="">
      <xdr:nvSpPr>
        <xdr:cNvPr id="6" name="5 Rectángulo"/>
        <xdr:cNvSpPr/>
      </xdr:nvSpPr>
      <xdr:spPr>
        <a:xfrm>
          <a:off x="5196840" y="2209800"/>
          <a:ext cx="381000" cy="1981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GT" sz="700" b="1">
              <a:solidFill>
                <a:srgbClr val="FF0000"/>
              </a:solidFill>
            </a:rPr>
            <a:t>B-5</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15240</xdr:colOff>
      <xdr:row>7</xdr:row>
      <xdr:rowOff>114300</xdr:rowOff>
    </xdr:from>
    <xdr:to>
      <xdr:col>3</xdr:col>
      <xdr:colOff>129550</xdr:colOff>
      <xdr:row>13</xdr:row>
      <xdr:rowOff>167740</xdr:rowOff>
    </xdr:to>
    <xdr:pic>
      <xdr:nvPicPr>
        <xdr:cNvPr id="2" name="1 Imagen"/>
        <xdr:cNvPicPr>
          <a:picLocks noChangeAspect="1"/>
        </xdr:cNvPicPr>
      </xdr:nvPicPr>
      <xdr:blipFill>
        <a:blip xmlns:r="http://schemas.openxmlformats.org/officeDocument/2006/relationships" r:embed="rId1"/>
        <a:stretch>
          <a:fillRect/>
        </a:stretch>
      </xdr:blipFill>
      <xdr:spPr>
        <a:xfrm>
          <a:off x="2689860" y="1577340"/>
          <a:ext cx="114310" cy="1150720"/>
        </a:xfrm>
        <a:prstGeom prst="rect">
          <a:avLst/>
        </a:prstGeom>
      </xdr:spPr>
    </xdr:pic>
    <xdr:clientData/>
  </xdr:twoCellAnchor>
  <xdr:twoCellAnchor editAs="oneCell">
    <xdr:from>
      <xdr:col>10</xdr:col>
      <xdr:colOff>167640</xdr:colOff>
      <xdr:row>7</xdr:row>
      <xdr:rowOff>106680</xdr:rowOff>
    </xdr:from>
    <xdr:to>
      <xdr:col>10</xdr:col>
      <xdr:colOff>281950</xdr:colOff>
      <xdr:row>13</xdr:row>
      <xdr:rowOff>160120</xdr:rowOff>
    </xdr:to>
    <xdr:pic>
      <xdr:nvPicPr>
        <xdr:cNvPr id="3" name="2 Imagen"/>
        <xdr:cNvPicPr>
          <a:picLocks noChangeAspect="1"/>
        </xdr:cNvPicPr>
      </xdr:nvPicPr>
      <xdr:blipFill>
        <a:blip xmlns:r="http://schemas.openxmlformats.org/officeDocument/2006/relationships" r:embed="rId1"/>
        <a:stretch>
          <a:fillRect/>
        </a:stretch>
      </xdr:blipFill>
      <xdr:spPr>
        <a:xfrm>
          <a:off x="8023860" y="1569720"/>
          <a:ext cx="114310" cy="1150720"/>
        </a:xfrm>
        <a:prstGeom prst="rect">
          <a:avLst/>
        </a:prstGeom>
      </xdr:spPr>
    </xdr:pic>
    <xdr:clientData/>
  </xdr:twoCellAnchor>
  <xdr:twoCellAnchor>
    <xdr:from>
      <xdr:col>6</xdr:col>
      <xdr:colOff>144780</xdr:colOff>
      <xdr:row>9</xdr:row>
      <xdr:rowOff>53340</xdr:rowOff>
    </xdr:from>
    <xdr:to>
      <xdr:col>6</xdr:col>
      <xdr:colOff>274320</xdr:colOff>
      <xdr:row>9</xdr:row>
      <xdr:rowOff>160020</xdr:rowOff>
    </xdr:to>
    <xdr:sp macro="" textlink="">
      <xdr:nvSpPr>
        <xdr:cNvPr id="4" name="3 Decisión"/>
        <xdr:cNvSpPr/>
      </xdr:nvSpPr>
      <xdr:spPr>
        <a:xfrm>
          <a:off x="4953000" y="2065020"/>
          <a:ext cx="129540" cy="106680"/>
        </a:xfrm>
        <a:prstGeom prst="flowChartDecisi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xdr:col>
      <xdr:colOff>1059180</xdr:colOff>
      <xdr:row>18</xdr:row>
      <xdr:rowOff>45720</xdr:rowOff>
    </xdr:from>
    <xdr:to>
      <xdr:col>1</xdr:col>
      <xdr:colOff>1188720</xdr:colOff>
      <xdr:row>18</xdr:row>
      <xdr:rowOff>152400</xdr:rowOff>
    </xdr:to>
    <xdr:sp macro="" textlink="">
      <xdr:nvSpPr>
        <xdr:cNvPr id="5" name="4 Decisión"/>
        <xdr:cNvSpPr/>
      </xdr:nvSpPr>
      <xdr:spPr>
        <a:xfrm>
          <a:off x="1531620" y="3581400"/>
          <a:ext cx="129540" cy="106680"/>
        </a:xfrm>
        <a:prstGeom prst="flowChartDecisi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staudit2\Desktop\Escritorio\Temporales%20vielman\Velopez%20vielman\Tutor&#237;a%20Auditor&#237;a\Privado%20Ganado%20integ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staudit2\Desktop\Escritorio\Nueva%20carpeta%20-1-\Nueva%20carpeta\Trujillo\Trujil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oria"/>
      <sheetName val="Programa"/>
      <sheetName val="Sumaria"/>
      <sheetName val="Arqueo"/>
      <sheetName val="F-6"/>
      <sheetName val="A-8"/>
      <sheetName val="A-9"/>
      <sheetName val="F-4"/>
      <sheetName val="F-5"/>
      <sheetName val="A-11"/>
      <sheetName val="A-4"/>
      <sheetName val="Teoría cxc"/>
      <sheetName val="B2"/>
      <sheetName val="B"/>
      <sheetName val="B-6"/>
      <sheetName val="Carta 1"/>
      <sheetName val="Carta 2"/>
      <sheetName val="Carta 3"/>
      <sheetName val="Carta 4"/>
      <sheetName val="C-8"/>
      <sheetName val="C-4"/>
      <sheetName val="C-13"/>
      <sheetName val="C-11"/>
      <sheetName val="C-10"/>
      <sheetName val="C-6"/>
      <sheetName val="C"/>
      <sheetName val="C-2"/>
      <sheetName val="Carta 5"/>
      <sheetName val="F-4 (2)"/>
      <sheetName val="PM"/>
      <sheetName val="F-5 (2)"/>
      <sheetName val="D"/>
      <sheetName val="PM (3)"/>
      <sheetName val="D-2"/>
      <sheetName val="Sumaria (3)"/>
      <sheetName val="D6"/>
      <sheetName val="D8"/>
      <sheetName val="D-10"/>
      <sheetName val="D-4"/>
      <sheetName val="E-2"/>
      <sheetName val="PM (2)"/>
      <sheetName val="Programa (2)"/>
      <sheetName val="Sumaria (2)"/>
      <sheetName val="E-6"/>
      <sheetName val="E-4"/>
      <sheetName val="PRUEBAS MÍNIMAS"/>
      <sheetName val="G-2"/>
      <sheetName val="G"/>
      <sheetName val="G-6"/>
      <sheetName val="G-4"/>
      <sheetName val="Hoja5"/>
      <sheetName val="PM (4)"/>
      <sheetName val="AA-2"/>
      <sheetName val="AA"/>
      <sheetName val="BB"/>
      <sheetName val="AA-6"/>
      <sheetName val="CARTA"/>
      <sheetName val="AA-9"/>
      <sheetName val="BB-6"/>
      <sheetName val="AA-4"/>
      <sheetName val="PMINIMAS"/>
      <sheetName val="X-2"/>
      <sheetName val="X-6"/>
      <sheetName val="X-7"/>
      <sheetName val="X-8"/>
      <sheetName val="X-10"/>
      <sheetName val="X-11"/>
      <sheetName val="X-13"/>
      <sheetName val="X"/>
      <sheetName val="X-4"/>
      <sheetName val="Cuenta"/>
      <sheetName val="F-1 ACTIVO"/>
      <sheetName val="F-2 PASIVO"/>
      <sheetName val="F-3"/>
      <sheetName val="F-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veles"/>
      <sheetName val="Centralizadora Activos"/>
      <sheetName val="Centralizadora Pasivo"/>
      <sheetName val="Sumaria"/>
      <sheetName val="Programa"/>
      <sheetName val="A 2"/>
      <sheetName val="A 3"/>
      <sheetName val="A-4"/>
      <sheetName val="A-5"/>
      <sheetName val="A-6-"/>
      <sheetName val="A-7"/>
      <sheetName val="B"/>
      <sheetName val="B1"/>
      <sheetName val="B-2"/>
      <sheetName val="B-3"/>
      <sheetName val="B 4"/>
      <sheetName val="B-5"/>
      <sheetName val="B-6"/>
      <sheetName val="Carta 1"/>
      <sheetName val="Carta 1 (2)"/>
      <sheetName val="Carta 1 (3)"/>
      <sheetName val="B10"/>
      <sheetName val="B10 (2)"/>
      <sheetName val="B12"/>
      <sheetName val="C"/>
      <sheetName val="C-2"/>
      <sheetName val="C-3"/>
      <sheetName val="C-4"/>
      <sheetName val="C-13"/>
      <sheetName val="E"/>
      <sheetName val="E-1"/>
      <sheetName val="E-2"/>
      <sheetName val="E-3"/>
      <sheetName val="E-4"/>
      <sheetName val="E-5"/>
      <sheetName val="D"/>
      <sheetName val="D-1"/>
      <sheetName val="D-2"/>
      <sheetName val="D-3"/>
      <sheetName val="D-4"/>
      <sheetName val="D 5"/>
      <sheetName val="Centralizadora Resultados"/>
      <sheetName val="Ajustes"/>
      <sheetName val="X-2"/>
      <sheetName val="x-3"/>
      <sheetName val="x-4."/>
      <sheetName val="X-5"/>
      <sheetName val="X-7"/>
      <sheetName val="X-8"/>
      <sheetName val="X-10"/>
      <sheetName val="X-11"/>
      <sheetName val="X-13"/>
      <sheetName val="X-4"/>
    </sheetNames>
    <sheetDataSet>
      <sheetData sheetId="0"/>
      <sheetData sheetId="1">
        <row r="2">
          <cell r="E2" t="str">
            <v>PT.:</v>
          </cell>
        </row>
        <row r="3">
          <cell r="E3" t="str">
            <v>FECHA:</v>
          </cell>
        </row>
        <row r="4">
          <cell r="E4" t="str">
            <v>HECHO POR:</v>
          </cell>
        </row>
        <row r="5">
          <cell r="E5" t="str">
            <v>REVISADO POR:</v>
          </cell>
        </row>
        <row r="11">
          <cell r="D11">
            <v>500000</v>
          </cell>
          <cell r="G11">
            <v>495000</v>
          </cell>
        </row>
        <row r="15">
          <cell r="C15" t="str">
            <v>Estimación cuentas inc.</v>
          </cell>
          <cell r="D15">
            <v>-2500</v>
          </cell>
        </row>
      </sheetData>
      <sheetData sheetId="2"/>
      <sheetData sheetId="3">
        <row r="2">
          <cell r="B2" t="str">
            <v>Empresa:</v>
          </cell>
          <cell r="D2" t="str">
            <v>Los tulipanes, S. A.</v>
          </cell>
        </row>
        <row r="3">
          <cell r="B3" t="str">
            <v>Auditoría de:</v>
          </cell>
          <cell r="D3" t="str">
            <v>Estados financieros</v>
          </cell>
        </row>
        <row r="4">
          <cell r="B4" t="str">
            <v>Fecha:</v>
          </cell>
          <cell r="D4" t="str">
            <v>31/12/2013</v>
          </cell>
        </row>
        <row r="5">
          <cell r="B5" t="str">
            <v>Velopez &amp; Asociados</v>
          </cell>
        </row>
      </sheetData>
      <sheetData sheetId="4"/>
      <sheetData sheetId="5"/>
      <sheetData sheetId="6"/>
      <sheetData sheetId="7"/>
      <sheetData sheetId="8">
        <row r="1">
          <cell r="B1" t="str">
            <v>Empresa:</v>
          </cell>
          <cell r="F1" t="str">
            <v>PT.:</v>
          </cell>
        </row>
        <row r="2">
          <cell r="B2" t="str">
            <v>Auditoría de:</v>
          </cell>
          <cell r="F2" t="str">
            <v>FECHA:</v>
          </cell>
          <cell r="G2">
            <v>41668</v>
          </cell>
        </row>
        <row r="3">
          <cell r="B3" t="str">
            <v>Fecha:</v>
          </cell>
          <cell r="F3" t="str">
            <v>HECHO POR:</v>
          </cell>
          <cell r="G3" t="str">
            <v>VELOPEZ</v>
          </cell>
        </row>
        <row r="4">
          <cell r="B4" t="str">
            <v>Velopez &amp; Asociados</v>
          </cell>
          <cell r="F4" t="str">
            <v>REVISADO POR:</v>
          </cell>
        </row>
      </sheetData>
      <sheetData sheetId="9">
        <row r="2">
          <cell r="B2" t="str">
            <v>Empresa:</v>
          </cell>
          <cell r="E2" t="str">
            <v>PT.:</v>
          </cell>
        </row>
        <row r="3">
          <cell r="B3" t="str">
            <v>Auditoría de:</v>
          </cell>
          <cell r="E3" t="str">
            <v>FECHA:</v>
          </cell>
          <cell r="G3">
            <v>41668</v>
          </cell>
        </row>
        <row r="4">
          <cell r="B4" t="str">
            <v>Fecha:</v>
          </cell>
          <cell r="E4" t="str">
            <v>HECHO POR:</v>
          </cell>
        </row>
        <row r="5">
          <cell r="B5" t="str">
            <v>Velopez &amp; Asociados</v>
          </cell>
          <cell r="E5" t="str">
            <v>REVISADO POR:</v>
          </cell>
        </row>
      </sheetData>
      <sheetData sheetId="10">
        <row r="2">
          <cell r="F2" t="str">
            <v>PT.:</v>
          </cell>
        </row>
        <row r="3">
          <cell r="F3" t="str">
            <v>FECHA:</v>
          </cell>
        </row>
        <row r="4">
          <cell r="F4" t="str">
            <v>HECHO POR:</v>
          </cell>
        </row>
        <row r="5">
          <cell r="F5" t="str">
            <v>REVISADO POR: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Empresa:</v>
          </cell>
          <cell r="F2" t="str">
            <v>PT.:</v>
          </cell>
        </row>
        <row r="3">
          <cell r="B3" t="str">
            <v>Auditoría de:</v>
          </cell>
          <cell r="F3" t="str">
            <v>FECHA:</v>
          </cell>
        </row>
        <row r="4">
          <cell r="B4" t="str">
            <v>Fecha:</v>
          </cell>
          <cell r="F4" t="str">
            <v>HECHO POR:</v>
          </cell>
        </row>
        <row r="5">
          <cell r="B5" t="str">
            <v>Velopez &amp; Asociados</v>
          </cell>
          <cell r="F5" t="str">
            <v>REVISADO POR:</v>
          </cell>
        </row>
      </sheetData>
      <sheetData sheetId="29"/>
      <sheetData sheetId="30"/>
      <sheetData sheetId="31"/>
      <sheetData sheetId="32"/>
      <sheetData sheetId="33"/>
      <sheetData sheetId="34"/>
      <sheetData sheetId="35"/>
      <sheetData sheetId="36"/>
      <sheetData sheetId="37"/>
      <sheetData sheetId="38"/>
      <sheetData sheetId="39"/>
      <sheetData sheetId="40">
        <row r="17">
          <cell r="G17">
            <v>70750</v>
          </cell>
        </row>
      </sheetData>
      <sheetData sheetId="41">
        <row r="2">
          <cell r="B2" t="str">
            <v>Empresa:</v>
          </cell>
          <cell r="F2" t="str">
            <v>PT.:</v>
          </cell>
        </row>
        <row r="3">
          <cell r="B3" t="str">
            <v>Auditoría de:</v>
          </cell>
          <cell r="F3" t="str">
            <v>FECHA:</v>
          </cell>
        </row>
        <row r="4">
          <cell r="B4" t="str">
            <v>Fecha:</v>
          </cell>
          <cell r="F4" t="str">
            <v>HECHO POR:</v>
          </cell>
          <cell r="G4" t="str">
            <v>VELOPEZ</v>
          </cell>
        </row>
        <row r="5">
          <cell r="B5" t="str">
            <v>Velopez &amp; Asociados</v>
          </cell>
          <cell r="F5" t="str">
            <v>REVISADO POR:</v>
          </cell>
        </row>
      </sheetData>
      <sheetData sheetId="42">
        <row r="2">
          <cell r="E2" t="str">
            <v>PT.:</v>
          </cell>
        </row>
        <row r="3">
          <cell r="E3" t="str">
            <v>FECHA:</v>
          </cell>
        </row>
        <row r="4">
          <cell r="E4" t="str">
            <v>HECHO POR:</v>
          </cell>
        </row>
        <row r="5">
          <cell r="E5" t="str">
            <v>REVISADO POR:</v>
          </cell>
        </row>
        <row r="17">
          <cell r="F17">
            <v>5000</v>
          </cell>
        </row>
      </sheetData>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package" Target="../embeddings/Documento_de_Microsoft_Word2.docx"/></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topLeftCell="A36" workbookViewId="0">
      <selection activeCell="J43" sqref="J43"/>
    </sheetView>
  </sheetViews>
  <sheetFormatPr baseColWidth="10" defaultRowHeight="13.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721" r:id="rId4">
          <objectPr defaultSize="0" r:id="rId5">
            <anchor moveWithCells="1">
              <from>
                <xdr:col>0</xdr:col>
                <xdr:colOff>0</xdr:colOff>
                <xdr:row>0</xdr:row>
                <xdr:rowOff>0</xdr:rowOff>
              </from>
              <to>
                <xdr:col>8</xdr:col>
                <xdr:colOff>594360</xdr:colOff>
                <xdr:row>51</xdr:row>
                <xdr:rowOff>7620</xdr:rowOff>
              </to>
            </anchor>
          </objectPr>
        </oleObject>
      </mc:Choice>
      <mc:Fallback>
        <oleObject progId="Word.Document.12" shapeId="3072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A33" workbookViewId="0">
      <selection activeCell="D41" sqref="D41"/>
    </sheetView>
  </sheetViews>
  <sheetFormatPr baseColWidth="10" defaultColWidth="0" defaultRowHeight="15" customHeight="1" zeroHeight="1"/>
  <cols>
    <col min="1" max="1" width="4.33203125" style="19" bestFit="1" customWidth="1"/>
    <col min="2" max="2" width="25.6640625" style="20" customWidth="1"/>
    <col min="3" max="4" width="11.6640625" style="20" customWidth="1"/>
    <col min="5" max="5" width="13.6640625" style="20" customWidth="1"/>
    <col min="6" max="6" width="18" style="20" customWidth="1"/>
    <col min="7" max="7" width="10.44140625" style="20" customWidth="1"/>
    <col min="8" max="8" width="27.6640625" style="20" customWidth="1"/>
    <col min="9" max="9" width="4.88671875" style="20" customWidth="1"/>
    <col min="10" max="16384" width="11.44140625" style="20" hidden="1"/>
  </cols>
  <sheetData>
    <row r="1" spans="1:8" ht="12.75" customHeight="1"/>
    <row r="2" spans="1:8" ht="12.75" customHeight="1">
      <c r="B2" s="68" t="str">
        <f>'[2]C-13'!B2</f>
        <v>Empresa:</v>
      </c>
      <c r="C2" s="68" t="str">
        <f>'A-6-1'!C2</f>
        <v>Unión Estudiantes, S. A</v>
      </c>
      <c r="E2" s="45" t="str">
        <f>'[2]C-13'!F2</f>
        <v>PT.:</v>
      </c>
      <c r="F2" s="67" t="s">
        <v>58</v>
      </c>
    </row>
    <row r="3" spans="1:8" ht="15.6">
      <c r="B3" s="68" t="str">
        <f>'[2]C-13'!B3</f>
        <v>Auditoría de:</v>
      </c>
      <c r="C3" s="68" t="str">
        <f>'A-6-1'!C3</f>
        <v>Caja y Bancos</v>
      </c>
      <c r="E3" s="45" t="str">
        <f>'[2]C-13'!F3</f>
        <v>FECHA:</v>
      </c>
      <c r="F3" s="41"/>
    </row>
    <row r="4" spans="1:8" ht="15.6">
      <c r="B4" s="68" t="str">
        <f>'[2]C-13'!B4</f>
        <v>Fecha:</v>
      </c>
      <c r="C4" s="68" t="str">
        <f>'A-6-1'!C4</f>
        <v>02/02/2014</v>
      </c>
      <c r="E4" s="45" t="str">
        <f>'[2]C-13'!F4</f>
        <v>HECHO POR:</v>
      </c>
      <c r="F4" s="67" t="s">
        <v>69</v>
      </c>
    </row>
    <row r="5" spans="1:8" ht="15.6">
      <c r="B5" s="68" t="str">
        <f>'[2]C-13'!B5</f>
        <v>Velopez &amp; Asociados</v>
      </c>
      <c r="C5" s="68"/>
      <c r="E5" s="45" t="str">
        <f>'[2]C-13'!F5</f>
        <v>REVISADO POR:</v>
      </c>
      <c r="F5" s="41"/>
    </row>
    <row r="6" spans="1:8" ht="14.4">
      <c r="A6" s="21"/>
      <c r="B6" s="34"/>
      <c r="C6" s="34"/>
      <c r="D6" s="22"/>
      <c r="E6" s="22"/>
      <c r="F6" s="22"/>
      <c r="G6" s="22"/>
    </row>
    <row r="7" spans="1:8" ht="14.4">
      <c r="A7" s="21"/>
      <c r="B7" s="44"/>
      <c r="C7" s="44"/>
      <c r="D7" s="44"/>
      <c r="E7" s="44"/>
      <c r="F7" s="44"/>
      <c r="G7" s="44"/>
      <c r="H7" s="44"/>
    </row>
    <row r="8" spans="1:8" ht="17.399999999999999">
      <c r="B8" s="382" t="s">
        <v>31</v>
      </c>
      <c r="C8" s="382"/>
      <c r="D8" s="382"/>
      <c r="E8" s="382"/>
      <c r="F8" s="382"/>
      <c r="G8" s="382"/>
      <c r="H8" s="382"/>
    </row>
    <row r="9" spans="1:8" ht="15.6">
      <c r="H9" s="4"/>
    </row>
    <row r="10" spans="1:8" ht="27.75" customHeight="1">
      <c r="A10" s="32" t="s">
        <v>32</v>
      </c>
      <c r="B10" s="32" t="s">
        <v>33</v>
      </c>
      <c r="C10" s="32" t="s">
        <v>34</v>
      </c>
      <c r="D10" s="32" t="s">
        <v>35</v>
      </c>
      <c r="E10" s="32" t="s">
        <v>23</v>
      </c>
      <c r="F10" s="32" t="s">
        <v>36</v>
      </c>
      <c r="G10" s="32" t="s">
        <v>37</v>
      </c>
      <c r="H10" s="32" t="s">
        <v>38</v>
      </c>
    </row>
    <row r="11" spans="1:8" ht="19.5" customHeight="1">
      <c r="A11" s="26">
        <v>1</v>
      </c>
      <c r="B11" s="27" t="s">
        <v>50</v>
      </c>
      <c r="C11" s="27" t="s">
        <v>49</v>
      </c>
      <c r="D11" s="27" t="s">
        <v>49</v>
      </c>
      <c r="E11" s="49">
        <v>500</v>
      </c>
      <c r="F11" s="27" t="s">
        <v>51</v>
      </c>
      <c r="G11" s="27" t="s">
        <v>52</v>
      </c>
      <c r="H11" s="27"/>
    </row>
    <row r="12" spans="1:8" ht="19.5" customHeight="1">
      <c r="A12" s="26">
        <v>2</v>
      </c>
      <c r="B12" s="27" t="s">
        <v>53</v>
      </c>
      <c r="C12" s="27" t="s">
        <v>49</v>
      </c>
      <c r="D12" s="27" t="s">
        <v>49</v>
      </c>
      <c r="E12" s="49">
        <v>250</v>
      </c>
      <c r="F12" s="27" t="s">
        <v>51</v>
      </c>
      <c r="G12" s="27" t="s">
        <v>54</v>
      </c>
      <c r="H12" s="27" t="s">
        <v>55</v>
      </c>
    </row>
    <row r="13" spans="1:8" ht="19.5" customHeight="1">
      <c r="A13" s="26">
        <v>3</v>
      </c>
      <c r="B13" s="27" t="s">
        <v>53</v>
      </c>
      <c r="C13" s="27" t="s">
        <v>49</v>
      </c>
      <c r="D13" s="27" t="s">
        <v>49</v>
      </c>
      <c r="E13" s="49">
        <v>250</v>
      </c>
      <c r="F13" s="27" t="s">
        <v>51</v>
      </c>
      <c r="G13" s="27" t="s">
        <v>54</v>
      </c>
      <c r="H13" s="27" t="s">
        <v>55</v>
      </c>
    </row>
    <row r="14" spans="1:8" ht="19.5" customHeight="1">
      <c r="A14" s="26">
        <v>4</v>
      </c>
      <c r="B14" s="27"/>
      <c r="C14" s="27"/>
      <c r="D14" s="27"/>
      <c r="E14" s="50">
        <f>SUM(E11:E13)</f>
        <v>1000</v>
      </c>
      <c r="F14" s="27"/>
      <c r="G14" s="27"/>
      <c r="H14" s="27"/>
    </row>
    <row r="15" spans="1:8" ht="19.5" customHeight="1">
      <c r="A15" s="26">
        <v>5</v>
      </c>
      <c r="B15" s="27"/>
      <c r="C15" s="27"/>
      <c r="D15" s="27"/>
      <c r="E15" s="51" t="s">
        <v>56</v>
      </c>
      <c r="F15" s="53" t="s">
        <v>162</v>
      </c>
      <c r="G15" s="27"/>
      <c r="H15" s="27"/>
    </row>
    <row r="16" spans="1:8" ht="19.5" customHeight="1">
      <c r="A16" s="26">
        <v>6</v>
      </c>
      <c r="B16" s="27"/>
      <c r="C16" s="27"/>
      <c r="D16" s="27"/>
      <c r="E16" s="27"/>
      <c r="F16" s="27"/>
      <c r="G16" s="27"/>
      <c r="H16" s="27"/>
    </row>
    <row r="17" spans="1:8" ht="19.5" customHeight="1">
      <c r="A17" s="26">
        <v>7</v>
      </c>
      <c r="B17" s="27" t="s">
        <v>184</v>
      </c>
      <c r="C17" s="27"/>
      <c r="D17" s="27"/>
      <c r="E17" s="27"/>
      <c r="F17" s="27"/>
      <c r="G17" s="27"/>
      <c r="H17" s="27"/>
    </row>
    <row r="18" spans="1:8" ht="19.5" customHeight="1">
      <c r="A18" s="26">
        <v>8</v>
      </c>
      <c r="B18" s="27"/>
      <c r="C18" s="27"/>
      <c r="D18" s="27"/>
      <c r="E18" s="27"/>
      <c r="F18" s="27"/>
      <c r="G18" s="27"/>
      <c r="H18" s="27"/>
    </row>
    <row r="19" spans="1:8" ht="19.5" customHeight="1">
      <c r="A19" s="26">
        <v>9</v>
      </c>
      <c r="B19" s="27"/>
      <c r="C19" s="27"/>
      <c r="D19" s="27"/>
      <c r="E19" s="27"/>
      <c r="F19" s="27"/>
      <c r="G19" s="27"/>
      <c r="H19" s="27"/>
    </row>
    <row r="20" spans="1:8" ht="19.5" customHeight="1">
      <c r="A20" s="26">
        <v>10</v>
      </c>
      <c r="B20" s="27"/>
      <c r="C20" s="27"/>
      <c r="D20" s="27"/>
      <c r="E20" s="27"/>
      <c r="F20" s="27"/>
      <c r="G20" s="27"/>
      <c r="H20" s="27"/>
    </row>
    <row r="21" spans="1:8" ht="19.5" customHeight="1">
      <c r="A21" s="26">
        <v>11</v>
      </c>
      <c r="B21" s="27"/>
      <c r="C21" s="27"/>
      <c r="D21" s="27"/>
      <c r="E21" s="27"/>
      <c r="F21" s="27"/>
      <c r="G21" s="27"/>
      <c r="H21" s="27"/>
    </row>
    <row r="22" spans="1:8" ht="19.5" customHeight="1">
      <c r="A22" s="26">
        <v>12</v>
      </c>
      <c r="B22" s="27"/>
      <c r="C22" s="27"/>
      <c r="D22" s="27"/>
      <c r="E22" s="27"/>
      <c r="F22" s="27"/>
      <c r="G22" s="27"/>
      <c r="H22" s="27"/>
    </row>
    <row r="23" spans="1:8" ht="19.5" customHeight="1">
      <c r="A23" s="26">
        <v>13</v>
      </c>
      <c r="B23" s="27"/>
      <c r="C23" s="27"/>
      <c r="D23" s="27"/>
      <c r="E23" s="27"/>
      <c r="F23" s="27"/>
      <c r="G23" s="27"/>
      <c r="H23" s="27"/>
    </row>
    <row r="24" spans="1:8" ht="19.5" customHeight="1">
      <c r="A24" s="26">
        <v>14</v>
      </c>
      <c r="B24" s="27"/>
      <c r="C24" s="27"/>
      <c r="D24" s="27"/>
      <c r="E24" s="27"/>
      <c r="F24" s="27"/>
      <c r="G24" s="27"/>
      <c r="H24" s="27"/>
    </row>
    <row r="25" spans="1:8" ht="19.5" customHeight="1">
      <c r="A25" s="26">
        <v>15</v>
      </c>
      <c r="B25" s="27"/>
      <c r="C25" s="27"/>
      <c r="D25" s="27"/>
      <c r="E25" s="27"/>
      <c r="F25" s="27"/>
      <c r="G25" s="27"/>
      <c r="H25" s="27"/>
    </row>
    <row r="26" spans="1:8" ht="19.5" customHeight="1">
      <c r="A26" s="26">
        <v>16</v>
      </c>
      <c r="B26" s="27"/>
      <c r="C26" s="27"/>
      <c r="D26" s="27"/>
      <c r="E26" s="27"/>
      <c r="F26" s="27"/>
      <c r="G26" s="27"/>
      <c r="H26" s="27"/>
    </row>
    <row r="27" spans="1:8" ht="19.5" customHeight="1">
      <c r="A27" s="26">
        <v>17</v>
      </c>
      <c r="B27" s="27"/>
      <c r="C27" s="27"/>
      <c r="D27" s="27"/>
      <c r="E27" s="27"/>
      <c r="F27" s="27"/>
      <c r="G27" s="27"/>
      <c r="H27" s="27"/>
    </row>
    <row r="28" spans="1:8" ht="19.5" customHeight="1">
      <c r="A28" s="26">
        <v>18</v>
      </c>
      <c r="B28" s="27"/>
      <c r="C28" s="27"/>
      <c r="D28" s="27"/>
      <c r="E28" s="27"/>
      <c r="F28" s="27"/>
      <c r="G28" s="27"/>
      <c r="H28" s="27"/>
    </row>
    <row r="29" spans="1:8" ht="19.5" customHeight="1">
      <c r="A29" s="26">
        <v>19</v>
      </c>
      <c r="B29" s="27"/>
      <c r="C29" s="27"/>
      <c r="D29" s="27"/>
      <c r="E29" s="27"/>
      <c r="F29" s="27"/>
      <c r="G29" s="27"/>
      <c r="H29" s="27"/>
    </row>
    <row r="30" spans="1:8" ht="19.5" customHeight="1">
      <c r="A30" s="26">
        <v>20</v>
      </c>
      <c r="B30" s="27"/>
      <c r="C30" s="27"/>
      <c r="D30" s="27"/>
      <c r="E30" s="27"/>
      <c r="F30" s="27"/>
      <c r="G30" s="27"/>
      <c r="H30" s="27"/>
    </row>
    <row r="31" spans="1:8" ht="19.5" customHeight="1">
      <c r="A31" s="26">
        <v>21</v>
      </c>
      <c r="B31" s="27"/>
      <c r="C31" s="27"/>
      <c r="D31" s="27"/>
      <c r="E31" s="27"/>
      <c r="F31" s="27"/>
      <c r="G31" s="27"/>
      <c r="H31" s="27"/>
    </row>
    <row r="32" spans="1:8" ht="19.5" customHeight="1">
      <c r="A32" s="26">
        <v>22</v>
      </c>
      <c r="B32" s="27"/>
      <c r="C32" s="27"/>
      <c r="D32" s="27"/>
      <c r="E32" s="27"/>
      <c r="F32" s="27"/>
      <c r="G32" s="27"/>
      <c r="H32" s="27"/>
    </row>
    <row r="33" spans="1:8" ht="19.5" customHeight="1">
      <c r="A33" s="26">
        <v>23</v>
      </c>
      <c r="B33" s="27"/>
      <c r="C33" s="27"/>
      <c r="D33" s="27"/>
      <c r="E33" s="27"/>
      <c r="F33" s="27"/>
      <c r="G33" s="27"/>
      <c r="H33" s="27"/>
    </row>
    <row r="34" spans="1:8" ht="19.5" customHeight="1">
      <c r="A34" s="26">
        <v>24</v>
      </c>
      <c r="B34" s="27"/>
      <c r="C34" s="27"/>
      <c r="D34" s="27"/>
      <c r="E34" s="27"/>
      <c r="F34" s="27"/>
      <c r="G34" s="27"/>
      <c r="H34" s="27"/>
    </row>
    <row r="35" spans="1:8" ht="19.5" customHeight="1">
      <c r="A35" s="26">
        <v>25</v>
      </c>
      <c r="B35" s="27"/>
      <c r="C35" s="27"/>
      <c r="D35" s="27"/>
      <c r="E35" s="27"/>
      <c r="F35" s="27"/>
      <c r="G35" s="27"/>
      <c r="H35" s="27"/>
    </row>
    <row r="36" spans="1:8" ht="19.5" customHeight="1">
      <c r="A36" s="28"/>
      <c r="B36" s="386"/>
      <c r="C36" s="386"/>
      <c r="D36" s="386"/>
      <c r="E36" s="386"/>
      <c r="F36" s="386"/>
      <c r="G36" s="386"/>
      <c r="H36" s="386"/>
    </row>
    <row r="37" spans="1:8" ht="18">
      <c r="B37" s="387" t="s">
        <v>39</v>
      </c>
      <c r="C37" s="387"/>
      <c r="D37" s="387"/>
      <c r="E37" s="387"/>
      <c r="F37" s="387"/>
      <c r="G37" s="387"/>
      <c r="H37" s="387"/>
    </row>
    <row r="38" spans="1:8" ht="19.5" customHeight="1">
      <c r="A38" s="28"/>
      <c r="B38" s="385"/>
      <c r="C38" s="385"/>
      <c r="D38" s="385"/>
      <c r="E38" s="385"/>
      <c r="F38" s="385"/>
      <c r="G38" s="385"/>
      <c r="H38" s="385"/>
    </row>
    <row r="39" spans="1:8" ht="19.5" customHeight="1">
      <c r="A39" s="26" t="s">
        <v>32</v>
      </c>
      <c r="B39" s="32" t="s">
        <v>30</v>
      </c>
      <c r="C39" s="32" t="s">
        <v>35</v>
      </c>
      <c r="D39" s="32" t="s">
        <v>23</v>
      </c>
      <c r="E39" s="32" t="s">
        <v>40</v>
      </c>
      <c r="F39" s="24" t="s">
        <v>41</v>
      </c>
      <c r="G39" s="383" t="s">
        <v>38</v>
      </c>
      <c r="H39" s="383"/>
    </row>
    <row r="40" spans="1:8" ht="19.5" customHeight="1">
      <c r="A40" s="26">
        <v>1</v>
      </c>
      <c r="B40" s="46" t="s">
        <v>59</v>
      </c>
      <c r="C40" s="54">
        <v>41548</v>
      </c>
      <c r="D40" s="55">
        <v>2000</v>
      </c>
      <c r="E40" s="46" t="s">
        <v>52</v>
      </c>
      <c r="F40" s="54" t="s">
        <v>60</v>
      </c>
      <c r="G40" s="388" t="s">
        <v>61</v>
      </c>
      <c r="H40" s="388"/>
    </row>
    <row r="41" spans="1:8" ht="19.5" customHeight="1">
      <c r="A41" s="26">
        <v>2</v>
      </c>
      <c r="B41" s="27"/>
      <c r="C41" s="27"/>
      <c r="D41" s="56" t="s">
        <v>107</v>
      </c>
      <c r="E41" s="27"/>
      <c r="F41" s="27"/>
      <c r="G41" s="388"/>
      <c r="H41" s="388"/>
    </row>
    <row r="42" spans="1:8" ht="19.5" customHeight="1">
      <c r="A42" s="26">
        <v>3</v>
      </c>
      <c r="B42" s="27"/>
      <c r="C42" s="27"/>
      <c r="D42" s="27"/>
      <c r="E42" s="27"/>
      <c r="F42" s="27"/>
      <c r="G42" s="388"/>
      <c r="H42" s="388"/>
    </row>
    <row r="43" spans="1:8" ht="19.5" customHeight="1">
      <c r="A43" s="26">
        <v>4</v>
      </c>
      <c r="B43" s="27"/>
      <c r="C43" s="27"/>
      <c r="D43" s="27"/>
      <c r="E43" s="27"/>
      <c r="F43" s="27"/>
      <c r="G43" s="388"/>
      <c r="H43" s="388"/>
    </row>
    <row r="44" spans="1:8" ht="19.5" customHeight="1">
      <c r="A44" s="26">
        <v>5</v>
      </c>
      <c r="B44" s="27" t="s">
        <v>185</v>
      </c>
      <c r="C44" s="27"/>
      <c r="D44" s="27"/>
      <c r="E44" s="27"/>
      <c r="F44" s="27"/>
      <c r="G44" s="388"/>
      <c r="H44" s="388"/>
    </row>
    <row r="45" spans="1:8" ht="19.5" customHeight="1">
      <c r="A45" s="26">
        <v>6</v>
      </c>
      <c r="B45" s="27"/>
      <c r="C45" s="27"/>
      <c r="D45" s="27"/>
      <c r="E45" s="27"/>
      <c r="F45" s="27"/>
      <c r="G45" s="388"/>
      <c r="H45" s="388"/>
    </row>
    <row r="46" spans="1:8" ht="19.5" customHeight="1">
      <c r="A46" s="26">
        <v>7</v>
      </c>
      <c r="B46" s="27"/>
      <c r="C46" s="27"/>
      <c r="D46" s="27"/>
      <c r="E46" s="27"/>
      <c r="F46" s="27"/>
      <c r="G46" s="388"/>
      <c r="H46" s="388"/>
    </row>
    <row r="47" spans="1:8" ht="14.4"/>
  </sheetData>
  <sheetProtection selectLockedCells="1" selectUnlockedCells="1"/>
  <mergeCells count="12">
    <mergeCell ref="G46:H46"/>
    <mergeCell ref="G39:H39"/>
    <mergeCell ref="G40:H40"/>
    <mergeCell ref="G41:H41"/>
    <mergeCell ref="G42:H42"/>
    <mergeCell ref="G43:H43"/>
    <mergeCell ref="G44:H44"/>
    <mergeCell ref="B38:H38"/>
    <mergeCell ref="B8:H8"/>
    <mergeCell ref="B36:H36"/>
    <mergeCell ref="B37:H37"/>
    <mergeCell ref="G45:H45"/>
  </mergeCells>
  <printOptions horizontalCentered="1"/>
  <pageMargins left="0" right="0" top="0.59055118110236227" bottom="0" header="0" footer="0"/>
  <pageSetup scale="85" orientation="portrait" horizontalDpi="300" verticalDpi="300" r:id="rId1"/>
  <headerFooter>
    <oddFooter>&amp;CAI - Análisis de Inventarios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showGridLines="0" topLeftCell="A13" zoomScaleNormal="100" workbookViewId="0">
      <selection activeCell="D16" sqref="D16"/>
    </sheetView>
  </sheetViews>
  <sheetFormatPr baseColWidth="10" defaultRowHeight="14.4"/>
  <cols>
    <col min="1" max="3" width="11.5546875" style="73"/>
    <col min="4" max="4" width="11.5546875" style="75"/>
    <col min="5" max="5" width="5.5546875" style="73" customWidth="1"/>
    <col min="6" max="6" width="6.109375" style="73" customWidth="1"/>
    <col min="7" max="8" width="11.5546875" style="75"/>
    <col min="9" max="16384" width="11.5546875" style="73"/>
  </cols>
  <sheetData>
    <row r="2" spans="2:8">
      <c r="B2" s="209" t="str">
        <f>'[2]A-5'!B1</f>
        <v>Empresa:</v>
      </c>
      <c r="C2" s="209" t="str">
        <f>'A-6-2'!C2</f>
        <v>Unión Estudiantes, S. A</v>
      </c>
      <c r="E2" s="172" t="str">
        <f>'[2]A-5'!F1</f>
        <v>PT.:</v>
      </c>
      <c r="F2" s="88"/>
      <c r="G2" s="199" t="s">
        <v>110</v>
      </c>
      <c r="H2" s="200"/>
    </row>
    <row r="3" spans="2:8">
      <c r="B3" s="86" t="str">
        <f>'[2]A-5'!B2</f>
        <v>Auditoría de:</v>
      </c>
      <c r="C3" s="209" t="str">
        <f>'A-6-2'!C3</f>
        <v>Caja y Bancos</v>
      </c>
      <c r="E3" s="172" t="str">
        <f>'[2]A-5'!F2</f>
        <v>FECHA:</v>
      </c>
      <c r="F3" s="88"/>
      <c r="G3" s="201">
        <f>'[2]A-5'!G2</f>
        <v>41668</v>
      </c>
      <c r="H3" s="200"/>
    </row>
    <row r="4" spans="2:8" ht="15.6">
      <c r="B4" s="86" t="str">
        <f>'[2]A-5'!B3</f>
        <v>Fecha:</v>
      </c>
      <c r="C4" s="209" t="str">
        <f>'A-6-2'!C4</f>
        <v>02/02/2014</v>
      </c>
      <c r="E4" s="172" t="str">
        <f>'[2]A-5'!F3</f>
        <v>HECHO POR:</v>
      </c>
      <c r="F4" s="88"/>
      <c r="G4" s="67" t="s">
        <v>69</v>
      </c>
      <c r="H4" s="200"/>
    </row>
    <row r="5" spans="2:8">
      <c r="B5" s="86" t="str">
        <f>'[2]A-5'!B4</f>
        <v>Velopez &amp; Asociados</v>
      </c>
      <c r="C5" s="86"/>
      <c r="E5" s="172" t="str">
        <f>'[2]A-5'!F4</f>
        <v>REVISADO POR:</v>
      </c>
      <c r="F5" s="88"/>
      <c r="G5" s="202"/>
    </row>
    <row r="6" spans="2:8">
      <c r="B6" s="86" t="s">
        <v>165</v>
      </c>
      <c r="C6" s="131"/>
    </row>
    <row r="8" spans="2:8">
      <c r="B8" s="73" t="s">
        <v>166</v>
      </c>
      <c r="D8" s="75">
        <f>45010-6700</f>
        <v>38310</v>
      </c>
      <c r="E8" s="203" t="s">
        <v>167</v>
      </c>
    </row>
    <row r="10" spans="2:8" ht="28.8">
      <c r="B10" s="204" t="s">
        <v>168</v>
      </c>
      <c r="C10" s="74" t="s">
        <v>35</v>
      </c>
      <c r="D10" s="200" t="s">
        <v>23</v>
      </c>
    </row>
    <row r="11" spans="2:8">
      <c r="B11" s="73">
        <v>2</v>
      </c>
      <c r="C11" s="205" t="s">
        <v>169</v>
      </c>
      <c r="D11" s="116">
        <v>1000</v>
      </c>
      <c r="E11" s="118" t="s">
        <v>84</v>
      </c>
      <c r="G11" s="116">
        <f>SUM(D11:D12)</f>
        <v>1000</v>
      </c>
    </row>
    <row r="12" spans="2:8">
      <c r="C12" s="206"/>
      <c r="D12" s="113"/>
      <c r="G12" s="73"/>
    </row>
    <row r="14" spans="2:8">
      <c r="B14" s="73" t="s">
        <v>170</v>
      </c>
      <c r="D14" s="116">
        <v>5000</v>
      </c>
      <c r="G14" s="116">
        <f>D14</f>
        <v>5000</v>
      </c>
    </row>
    <row r="15" spans="2:8">
      <c r="G15" s="113"/>
    </row>
    <row r="16" spans="2:8">
      <c r="B16" s="73" t="s">
        <v>175</v>
      </c>
      <c r="D16" s="116">
        <v>690</v>
      </c>
      <c r="G16" s="116">
        <f>D16</f>
        <v>690</v>
      </c>
    </row>
    <row r="17" spans="2:9">
      <c r="G17" s="113"/>
    </row>
    <row r="18" spans="2:9">
      <c r="B18" s="73" t="s">
        <v>176</v>
      </c>
      <c r="D18" s="116">
        <v>0</v>
      </c>
      <c r="G18" s="113">
        <f>D18</f>
        <v>0</v>
      </c>
    </row>
    <row r="19" spans="2:9">
      <c r="G19" s="113"/>
    </row>
    <row r="20" spans="2:9" ht="15" thickBot="1">
      <c r="G20" s="212"/>
    </row>
    <row r="21" spans="2:9" ht="15" thickTop="1">
      <c r="B21" s="73" t="s">
        <v>171</v>
      </c>
      <c r="E21" s="389" t="s">
        <v>174</v>
      </c>
      <c r="F21" s="389"/>
      <c r="G21" s="213">
        <f>SUM(G11:G18)+D8</f>
        <v>45000</v>
      </c>
      <c r="I21" s="207"/>
    </row>
    <row r="24" spans="2:9">
      <c r="C24" s="423" t="s">
        <v>275</v>
      </c>
    </row>
    <row r="26" spans="2:9">
      <c r="C26" s="73" t="s">
        <v>172</v>
      </c>
    </row>
    <row r="29" spans="2:9" s="75" customFormat="1">
      <c r="B29" s="208" t="s">
        <v>84</v>
      </c>
      <c r="C29" s="73" t="s">
        <v>173</v>
      </c>
      <c r="E29" s="73"/>
      <c r="F29" s="73"/>
      <c r="I29" s="73"/>
    </row>
    <row r="30" spans="2:9">
      <c r="C30" s="73" t="s">
        <v>189</v>
      </c>
    </row>
  </sheetData>
  <mergeCells count="1">
    <mergeCell ref="E21:F2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0"/>
  <sheetViews>
    <sheetView showGridLines="0" workbookViewId="0">
      <selection activeCell="C2" sqref="C2"/>
    </sheetView>
  </sheetViews>
  <sheetFormatPr baseColWidth="10" defaultRowHeight="14.4"/>
  <cols>
    <col min="1" max="4" width="11.5546875" style="73"/>
    <col min="5" max="5" width="4.5546875" style="73" bestFit="1" customWidth="1"/>
    <col min="6" max="6" width="11.5546875" style="73"/>
    <col min="7" max="7" width="2" style="73" bestFit="1" customWidth="1"/>
    <col min="8" max="16384" width="11.5546875" style="73"/>
  </cols>
  <sheetData>
    <row r="2" spans="2:8">
      <c r="B2" s="86" t="str">
        <f>'[2]A-6-'!B2</f>
        <v>Empresa:</v>
      </c>
      <c r="C2" s="86" t="str">
        <f>'A-7'!C2</f>
        <v>Unión Estudiantes, S. A</v>
      </c>
      <c r="F2" s="76" t="str">
        <f>'[2]A-6-'!E2</f>
        <v>PT.:</v>
      </c>
      <c r="G2" s="88"/>
      <c r="H2" s="80" t="s">
        <v>174</v>
      </c>
    </row>
    <row r="3" spans="2:8">
      <c r="B3" s="86" t="str">
        <f>'[2]A-6-'!B3</f>
        <v>Auditoría de:</v>
      </c>
      <c r="C3" s="86" t="str">
        <f>'A-7'!C3</f>
        <v>Caja y Bancos</v>
      </c>
      <c r="F3" s="76" t="str">
        <f>'[2]A-6-'!E3</f>
        <v>FECHA:</v>
      </c>
      <c r="G3" s="88"/>
      <c r="H3" s="121">
        <f>'[2]A-6-'!G3</f>
        <v>41668</v>
      </c>
    </row>
    <row r="4" spans="2:8" ht="15.6">
      <c r="B4" s="86" t="str">
        <f>'[2]A-6-'!B4</f>
        <v>Fecha:</v>
      </c>
      <c r="C4" s="86" t="str">
        <f>'A-7'!C4</f>
        <v>02/02/2014</v>
      </c>
      <c r="F4" s="76" t="str">
        <f>'[2]A-6-'!E4</f>
        <v>HECHO POR:</v>
      </c>
      <c r="G4" s="88"/>
      <c r="H4" s="67" t="s">
        <v>69</v>
      </c>
    </row>
    <row r="5" spans="2:8">
      <c r="B5" s="86" t="str">
        <f>'[2]A-6-'!B5</f>
        <v>Velopez &amp; Asociados</v>
      </c>
      <c r="C5" s="86"/>
      <c r="F5" s="76" t="str">
        <f>'[2]A-6-'!E5</f>
        <v>REVISADO POR:</v>
      </c>
      <c r="G5" s="88"/>
      <c r="H5" s="88"/>
    </row>
    <row r="6" spans="2:8">
      <c r="C6" s="74" t="s">
        <v>164</v>
      </c>
    </row>
    <row r="10" spans="2:8">
      <c r="C10" s="197"/>
      <c r="D10" s="75"/>
      <c r="E10" s="19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1265" r:id="rId4">
          <objectPr defaultSize="0" r:id="rId5">
            <anchor moveWithCells="1">
              <from>
                <xdr:col>0</xdr:col>
                <xdr:colOff>784860</xdr:colOff>
                <xdr:row>6</xdr:row>
                <xdr:rowOff>167640</xdr:rowOff>
              </from>
              <to>
                <xdr:col>10</xdr:col>
                <xdr:colOff>457200</xdr:colOff>
                <xdr:row>51</xdr:row>
                <xdr:rowOff>0</xdr:rowOff>
              </to>
            </anchor>
          </objectPr>
        </oleObject>
      </mc:Choice>
      <mc:Fallback>
        <oleObject progId="Word.Document.12" shapeId="11265"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23"/>
  <sheetViews>
    <sheetView showGridLines="0" topLeftCell="A4" workbookViewId="0">
      <selection activeCell="B4" sqref="B4"/>
    </sheetView>
  </sheetViews>
  <sheetFormatPr baseColWidth="10" defaultRowHeight="14.4"/>
  <cols>
    <col min="1" max="1" width="11.5546875" style="73"/>
    <col min="2" max="2" width="19.33203125" style="73" bestFit="1" customWidth="1"/>
    <col min="3" max="3" width="9.21875" style="73" customWidth="1"/>
    <col min="4" max="4" width="16.33203125" style="75" customWidth="1"/>
    <col min="5" max="5" width="7.77734375" style="73" customWidth="1"/>
    <col min="6" max="7" width="11.5546875" style="73"/>
    <col min="8" max="8" width="13.109375" style="73" bestFit="1" customWidth="1"/>
    <col min="9" max="16384" width="11.5546875" style="73"/>
  </cols>
  <sheetData>
    <row r="1" spans="2:10">
      <c r="B1" s="119" t="str">
        <f>'B1'!B2</f>
        <v>Empresa:</v>
      </c>
      <c r="C1" s="119" t="str">
        <f>'A-8'!C2</f>
        <v>Unión Estudiantes, S. A</v>
      </c>
      <c r="D1" s="76"/>
      <c r="F1" s="76" t="str">
        <f>'[2]A-7'!F2</f>
        <v>PT.:</v>
      </c>
      <c r="G1" s="218" t="s">
        <v>190</v>
      </c>
    </row>
    <row r="2" spans="2:10">
      <c r="B2" s="119" t="str">
        <f>'B1'!B3</f>
        <v>Auditoría de:</v>
      </c>
      <c r="C2" s="119" t="s">
        <v>196</v>
      </c>
      <c r="D2" s="76"/>
      <c r="F2" s="76" t="str">
        <f>'[2]A-7'!F3</f>
        <v>FECHA:</v>
      </c>
      <c r="G2" s="219">
        <v>41668</v>
      </c>
    </row>
    <row r="3" spans="2:10">
      <c r="B3" s="119" t="str">
        <f>'B1'!B4</f>
        <v>Fecha:</v>
      </c>
      <c r="C3" s="119" t="str">
        <f>'A-8'!C4</f>
        <v>02/02/2014</v>
      </c>
      <c r="D3" s="78"/>
      <c r="F3" s="76" t="str">
        <f>'[2]A-7'!F4</f>
        <v>HECHO POR:</v>
      </c>
      <c r="G3" s="335" t="s">
        <v>69</v>
      </c>
    </row>
    <row r="4" spans="2:10">
      <c r="B4" s="119" t="str">
        <f>'B1'!B5</f>
        <v>Velopez &amp; Asociados</v>
      </c>
      <c r="C4" s="220"/>
      <c r="D4" s="78"/>
      <c r="F4" s="76" t="str">
        <f>'[2]A-7'!F5</f>
        <v>REVISADO POR:</v>
      </c>
      <c r="G4" s="76"/>
    </row>
    <row r="5" spans="2:10">
      <c r="B5" s="119" t="s">
        <v>191</v>
      </c>
      <c r="C5" s="220"/>
      <c r="D5" s="87"/>
    </row>
    <row r="8" spans="2:10">
      <c r="B8" s="74"/>
      <c r="C8" s="74"/>
      <c r="D8" s="200"/>
      <c r="E8" s="200"/>
      <c r="F8" s="348" t="s">
        <v>72</v>
      </c>
      <c r="G8" s="348"/>
      <c r="H8" s="74"/>
    </row>
    <row r="9" spans="2:10" ht="28.8">
      <c r="B9" s="94" t="s">
        <v>73</v>
      </c>
      <c r="C9" s="94" t="s">
        <v>78</v>
      </c>
      <c r="D9" s="95" t="s">
        <v>74</v>
      </c>
      <c r="E9" s="95"/>
      <c r="F9" s="94" t="s">
        <v>75</v>
      </c>
      <c r="G9" s="94" t="s">
        <v>76</v>
      </c>
      <c r="H9" s="94" t="s">
        <v>77</v>
      </c>
      <c r="I9" s="97"/>
      <c r="J9" s="97"/>
    </row>
    <row r="10" spans="2:10" ht="15.6">
      <c r="B10" s="88" t="s">
        <v>159</v>
      </c>
      <c r="C10" s="336"/>
      <c r="D10" s="79">
        <v>500000</v>
      </c>
      <c r="E10" s="221"/>
      <c r="F10" s="88"/>
      <c r="G10" s="222">
        <f>[2]Ajustes!F17</f>
        <v>5000</v>
      </c>
      <c r="H10" s="222">
        <f>D10+F10-G10</f>
        <v>495000</v>
      </c>
    </row>
    <row r="11" spans="2:10">
      <c r="B11" s="88" t="s">
        <v>192</v>
      </c>
      <c r="C11" s="88"/>
      <c r="D11" s="79">
        <v>-2500</v>
      </c>
      <c r="E11" s="88"/>
      <c r="F11" s="88"/>
      <c r="G11" s="427">
        <f>'B-5'!E10</f>
        <v>12350</v>
      </c>
      <c r="H11" s="222">
        <f>D11+F11-G11</f>
        <v>-14850</v>
      </c>
    </row>
    <row r="12" spans="2:10" ht="15" thickBot="1">
      <c r="B12" s="223" t="s">
        <v>155</v>
      </c>
      <c r="C12" s="224"/>
      <c r="D12" s="225">
        <v>1000</v>
      </c>
      <c r="E12" s="223"/>
      <c r="F12" s="226">
        <f>Ajustes!E10</f>
        <v>2410</v>
      </c>
      <c r="G12" s="223"/>
      <c r="H12" s="226">
        <f>D12+F12-G12</f>
        <v>3410</v>
      </c>
    </row>
    <row r="13" spans="2:10" ht="15" thickTop="1">
      <c r="B13" s="227" t="s">
        <v>79</v>
      </c>
      <c r="C13" s="228"/>
      <c r="D13" s="229">
        <f>SUM(D10:D12)</f>
        <v>498500</v>
      </c>
      <c r="E13" s="228"/>
      <c r="F13" s="230">
        <f>SUM(F10:F12)</f>
        <v>2410</v>
      </c>
      <c r="G13" s="230">
        <f>SUM(G10:G12)</f>
        <v>17350</v>
      </c>
      <c r="H13" s="230">
        <f>SUM(H10:H12)</f>
        <v>483560</v>
      </c>
    </row>
    <row r="14" spans="2:10" ht="18">
      <c r="B14" s="90"/>
      <c r="C14" s="84"/>
      <c r="D14" s="231" t="s">
        <v>56</v>
      </c>
      <c r="E14" s="84"/>
      <c r="F14" s="84"/>
      <c r="G14" s="84"/>
      <c r="H14" s="232" t="s">
        <v>56</v>
      </c>
    </row>
    <row r="15" spans="2:10">
      <c r="B15" s="337" t="s">
        <v>261</v>
      </c>
      <c r="C15" s="84"/>
      <c r="D15" s="113"/>
      <c r="E15" s="84"/>
      <c r="F15" s="84"/>
      <c r="G15" s="84"/>
      <c r="H15" s="85"/>
    </row>
    <row r="16" spans="2:10" ht="30" customHeight="1">
      <c r="B16" s="390" t="s">
        <v>193</v>
      </c>
      <c r="C16" s="391"/>
      <c r="D16" s="391"/>
      <c r="E16" s="391"/>
      <c r="F16" s="391"/>
      <c r="G16" s="391"/>
      <c r="H16" s="392"/>
    </row>
    <row r="17" spans="2:8" ht="30" customHeight="1">
      <c r="B17" s="342" t="s">
        <v>263</v>
      </c>
      <c r="C17" s="339"/>
      <c r="D17" s="339"/>
      <c r="E17" s="339"/>
      <c r="F17" s="339"/>
      <c r="G17" s="339"/>
      <c r="H17" s="340"/>
    </row>
    <row r="18" spans="2:8" ht="30" customHeight="1">
      <c r="B18" s="341" t="s">
        <v>262</v>
      </c>
      <c r="C18" s="339"/>
      <c r="D18" s="339"/>
      <c r="E18" s="339"/>
      <c r="F18" s="339"/>
      <c r="G18" s="339"/>
      <c r="H18" s="340"/>
    </row>
    <row r="19" spans="2:8" ht="30" customHeight="1">
      <c r="B19" s="338"/>
      <c r="C19" s="339"/>
      <c r="D19" s="339"/>
      <c r="E19" s="339"/>
      <c r="F19" s="339"/>
      <c r="G19" s="339"/>
      <c r="H19" s="340"/>
    </row>
    <row r="20" spans="2:8">
      <c r="B20" s="90"/>
      <c r="C20" s="84"/>
      <c r="D20" s="113"/>
      <c r="E20" s="84"/>
      <c r="F20" s="84"/>
      <c r="G20" s="84"/>
      <c r="H20" s="85"/>
    </row>
    <row r="21" spans="2:8">
      <c r="B21" s="90" t="s">
        <v>82</v>
      </c>
      <c r="C21" s="115"/>
      <c r="D21" s="115"/>
      <c r="E21" s="84"/>
      <c r="F21" s="84"/>
      <c r="G21" s="84"/>
      <c r="H21" s="85"/>
    </row>
    <row r="22" spans="2:8">
      <c r="B22" s="90"/>
      <c r="C22" s="233" t="s">
        <v>83</v>
      </c>
      <c r="D22" s="113"/>
      <c r="E22" s="84"/>
      <c r="F22" s="84"/>
      <c r="G22" s="84"/>
      <c r="H22" s="85"/>
    </row>
    <row r="23" spans="2:8">
      <c r="B23" s="112"/>
      <c r="C23" s="115"/>
      <c r="D23" s="116"/>
      <c r="E23" s="115"/>
      <c r="F23" s="115"/>
      <c r="G23" s="115"/>
      <c r="H23" s="117"/>
    </row>
  </sheetData>
  <mergeCells count="2">
    <mergeCell ref="F8:G8"/>
    <mergeCell ref="B16:H1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20"/>
  <sheetViews>
    <sheetView showGridLines="0" topLeftCell="A13" zoomScale="94" zoomScaleNormal="94" workbookViewId="0">
      <selection activeCell="F18" sqref="F18"/>
    </sheetView>
  </sheetViews>
  <sheetFormatPr baseColWidth="10" defaultRowHeight="14.4"/>
  <cols>
    <col min="1" max="1" width="6.6640625" style="73" customWidth="1"/>
    <col min="2" max="2" width="11.5546875" style="73" customWidth="1"/>
    <col min="3" max="3" width="37" style="73" customWidth="1"/>
    <col min="4" max="4" width="11.33203125" style="73" customWidth="1"/>
    <col min="5" max="5" width="7.33203125" style="73" bestFit="1" customWidth="1"/>
    <col min="6" max="6" width="8.77734375" style="73" customWidth="1"/>
    <col min="7" max="16384" width="11.5546875" style="73"/>
  </cols>
  <sheetData>
    <row r="2" spans="2:7">
      <c r="B2" s="119" t="str">
        <f>'[2]A-6-'!B2</f>
        <v>Empresa:</v>
      </c>
      <c r="C2" s="119" t="str">
        <f>B!C1</f>
        <v>Unión Estudiantes, S. A</v>
      </c>
      <c r="E2" s="76" t="str">
        <f>B!F1</f>
        <v>PT.:</v>
      </c>
      <c r="F2" s="88"/>
      <c r="G2" s="80" t="s">
        <v>194</v>
      </c>
    </row>
    <row r="3" spans="2:7">
      <c r="B3" s="119" t="str">
        <f>'[2]A-6-'!B3</f>
        <v>Auditoría de:</v>
      </c>
      <c r="C3" s="119" t="str">
        <f>B!C2</f>
        <v>Cuentas por cobrar</v>
      </c>
      <c r="E3" s="76" t="str">
        <f>B!F2</f>
        <v>FECHA:</v>
      </c>
      <c r="F3" s="88"/>
      <c r="G3" s="121">
        <f>B!G2</f>
        <v>41668</v>
      </c>
    </row>
    <row r="4" spans="2:7">
      <c r="B4" s="119" t="str">
        <f>'[2]A-6-'!B4</f>
        <v>Fecha:</v>
      </c>
      <c r="C4" s="119" t="str">
        <f>B!C3</f>
        <v>02/02/2014</v>
      </c>
      <c r="E4" s="76" t="str">
        <f>B!F3</f>
        <v>HECHO POR:</v>
      </c>
      <c r="F4" s="88"/>
      <c r="G4" s="335" t="s">
        <v>69</v>
      </c>
    </row>
    <row r="5" spans="2:7">
      <c r="B5" s="119" t="str">
        <f>'[2]A-6-'!B5</f>
        <v>Velopez &amp; Asociados</v>
      </c>
      <c r="C5" s="119"/>
      <c r="E5" s="76" t="str">
        <f>B!F4</f>
        <v>REVISADO POR:</v>
      </c>
      <c r="F5" s="88"/>
      <c r="G5" s="88"/>
    </row>
    <row r="6" spans="2:7">
      <c r="B6" s="234" t="s">
        <v>195</v>
      </c>
      <c r="C6" s="234" t="s">
        <v>196</v>
      </c>
    </row>
    <row r="8" spans="2:7">
      <c r="B8" s="235" t="s">
        <v>88</v>
      </c>
      <c r="C8" s="123" t="s">
        <v>89</v>
      </c>
      <c r="D8" s="81"/>
      <c r="E8" s="81"/>
      <c r="F8" s="81"/>
      <c r="G8" s="82"/>
    </row>
    <row r="9" spans="2:7">
      <c r="B9" s="90">
        <v>1</v>
      </c>
      <c r="C9" s="236" t="s">
        <v>197</v>
      </c>
      <c r="D9" s="84"/>
      <c r="E9" s="84"/>
      <c r="F9" s="84"/>
      <c r="G9" s="85"/>
    </row>
    <row r="10" spans="2:7" ht="28.8">
      <c r="B10" s="90">
        <v>2</v>
      </c>
      <c r="C10" s="236" t="s">
        <v>198</v>
      </c>
      <c r="D10" s="84"/>
      <c r="E10" s="84"/>
      <c r="F10" s="84"/>
      <c r="G10" s="85"/>
    </row>
    <row r="11" spans="2:7">
      <c r="B11" s="90">
        <v>3</v>
      </c>
      <c r="C11" s="236" t="s">
        <v>92</v>
      </c>
      <c r="D11" s="84"/>
      <c r="E11" s="84"/>
      <c r="F11" s="84"/>
      <c r="G11" s="85"/>
    </row>
    <row r="12" spans="2:7" ht="28.8">
      <c r="B12" s="90">
        <v>4</v>
      </c>
      <c r="C12" s="236" t="s">
        <v>93</v>
      </c>
      <c r="D12" s="84"/>
      <c r="E12" s="84"/>
      <c r="F12" s="84"/>
      <c r="G12" s="85"/>
    </row>
    <row r="13" spans="2:7" ht="36.6" customHeight="1">
      <c r="B13" s="90">
        <v>5</v>
      </c>
      <c r="C13" s="236" t="s">
        <v>94</v>
      </c>
      <c r="D13" s="84"/>
      <c r="E13" s="84"/>
      <c r="F13" s="84"/>
      <c r="G13" s="85"/>
    </row>
    <row r="14" spans="2:7" ht="28.8">
      <c r="B14" s="90">
        <v>6</v>
      </c>
      <c r="C14" s="236" t="s">
        <v>199</v>
      </c>
      <c r="D14" s="84"/>
      <c r="E14" s="84"/>
      <c r="F14" s="84"/>
      <c r="G14" s="85"/>
    </row>
    <row r="15" spans="2:7" ht="28.8">
      <c r="B15" s="90">
        <v>7</v>
      </c>
      <c r="C15" s="236" t="s">
        <v>200</v>
      </c>
      <c r="D15" s="84"/>
      <c r="E15" s="84"/>
      <c r="F15" s="84"/>
      <c r="G15" s="85"/>
    </row>
    <row r="16" spans="2:7">
      <c r="B16" s="90"/>
      <c r="C16" s="237"/>
      <c r="D16" s="91"/>
      <c r="E16" s="91"/>
      <c r="F16" s="393" t="s">
        <v>97</v>
      </c>
      <c r="G16" s="393"/>
    </row>
    <row r="17" spans="2:7" ht="36.6" customHeight="1">
      <c r="B17" s="239" t="s">
        <v>98</v>
      </c>
      <c r="C17" s="189" t="s">
        <v>99</v>
      </c>
      <c r="D17" s="188" t="s">
        <v>78</v>
      </c>
      <c r="E17" s="188" t="s">
        <v>100</v>
      </c>
      <c r="F17" s="188" t="s">
        <v>101</v>
      </c>
      <c r="G17" s="188" t="s">
        <v>102</v>
      </c>
    </row>
    <row r="18" spans="2:7" ht="45" customHeight="1">
      <c r="B18" s="191">
        <v>1</v>
      </c>
      <c r="C18" s="93" t="s">
        <v>201</v>
      </c>
      <c r="D18" s="133" t="s">
        <v>284</v>
      </c>
      <c r="E18" s="133" t="s">
        <v>69</v>
      </c>
      <c r="F18" s="88"/>
      <c r="G18" s="88"/>
    </row>
    <row r="19" spans="2:7" ht="28.8">
      <c r="B19" s="191">
        <v>2</v>
      </c>
      <c r="C19" s="93" t="s">
        <v>264</v>
      </c>
      <c r="D19" s="133" t="s">
        <v>239</v>
      </c>
      <c r="E19" s="133" t="s">
        <v>69</v>
      </c>
      <c r="F19" s="88"/>
      <c r="G19" s="88"/>
    </row>
    <row r="20" spans="2:7" ht="36.6" customHeight="1">
      <c r="B20" s="191">
        <v>3</v>
      </c>
      <c r="C20" s="93" t="s">
        <v>202</v>
      </c>
      <c r="D20" s="133" t="s">
        <v>247</v>
      </c>
      <c r="E20" s="133" t="s">
        <v>69</v>
      </c>
      <c r="F20" s="88"/>
      <c r="G20" s="88"/>
    </row>
  </sheetData>
  <mergeCells count="1">
    <mergeCell ref="F16:G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39"/>
  <sheetViews>
    <sheetView topLeftCell="A19" workbookViewId="0">
      <selection activeCell="C29" sqref="C29:I29"/>
    </sheetView>
  </sheetViews>
  <sheetFormatPr baseColWidth="10" defaultColWidth="12.5546875" defaultRowHeight="20.25" customHeight="1"/>
  <cols>
    <col min="1" max="1" width="12.5546875" style="242"/>
    <col min="2" max="2" width="4.6640625" style="242" customWidth="1"/>
    <col min="3" max="3" width="13.44140625" style="242" customWidth="1"/>
    <col min="4" max="5" width="23.77734375" style="242" customWidth="1"/>
    <col min="6" max="6" width="10" style="242" customWidth="1"/>
    <col min="7" max="7" width="5.6640625" style="242" bestFit="1" customWidth="1"/>
    <col min="8" max="8" width="10.21875" style="242" customWidth="1"/>
    <col min="9" max="9" width="11.5546875" style="242" bestFit="1" customWidth="1"/>
    <col min="10" max="16384" width="12.5546875" style="242"/>
  </cols>
  <sheetData>
    <row r="1" spans="1:9" ht="13.2">
      <c r="A1" s="344"/>
      <c r="B1" s="345" t="str">
        <f>'B1'!B2</f>
        <v>Empresa:</v>
      </c>
      <c r="C1" s="346"/>
      <c r="D1" s="345" t="str">
        <f>'B1'!C2</f>
        <v>Unión Estudiantes, S. A</v>
      </c>
      <c r="E1" s="343"/>
      <c r="F1" s="240" t="str">
        <f>'B1'!E2</f>
        <v>PT.:</v>
      </c>
      <c r="G1" s="241"/>
      <c r="H1" s="120" t="s">
        <v>203</v>
      </c>
    </row>
    <row r="2" spans="1:9" ht="13.2">
      <c r="A2" s="344"/>
      <c r="B2" s="345" t="str">
        <f>'B1'!B3</f>
        <v>Auditoría de:</v>
      </c>
      <c r="C2" s="346"/>
      <c r="D2" s="345" t="str">
        <f>'B1'!C3</f>
        <v>Cuentas por cobrar</v>
      </c>
      <c r="E2" s="343"/>
      <c r="F2" s="240" t="str">
        <f>'B1'!E3</f>
        <v>FECHA:</v>
      </c>
      <c r="G2" s="243"/>
      <c r="H2" s="244">
        <f>'B1'!G3</f>
        <v>41668</v>
      </c>
    </row>
    <row r="3" spans="1:9" ht="14.4">
      <c r="A3" s="344"/>
      <c r="B3" s="345" t="str">
        <f>'B1'!B4</f>
        <v>Fecha:</v>
      </c>
      <c r="C3" s="346"/>
      <c r="D3" s="345" t="str">
        <f>'B1'!C4</f>
        <v>02/02/2014</v>
      </c>
      <c r="E3" s="343"/>
      <c r="F3" s="240" t="str">
        <f>'B1'!E4</f>
        <v>HECHO POR:</v>
      </c>
      <c r="G3" s="243"/>
      <c r="H3" s="335" t="s">
        <v>69</v>
      </c>
    </row>
    <row r="4" spans="1:9" ht="13.2">
      <c r="A4" s="344"/>
      <c r="B4" s="345" t="str">
        <f>'B1'!B5</f>
        <v>Velopez &amp; Asociados</v>
      </c>
      <c r="C4" s="346"/>
      <c r="D4" s="345"/>
      <c r="E4" s="343"/>
      <c r="F4" s="240" t="str">
        <f>'B1'!E5</f>
        <v>REVISADO POR:</v>
      </c>
      <c r="G4" s="245"/>
      <c r="H4" s="243"/>
    </row>
    <row r="5" spans="1:9" ht="13.2">
      <c r="B5" s="246" t="s">
        <v>204</v>
      </c>
      <c r="C5" s="247"/>
      <c r="D5" s="247"/>
      <c r="E5" s="247"/>
      <c r="F5" s="148"/>
      <c r="G5" s="148"/>
      <c r="H5" s="149"/>
      <c r="I5" s="149"/>
    </row>
    <row r="6" spans="1:9" ht="20.25" customHeight="1">
      <c r="C6" s="248"/>
      <c r="D6" s="248"/>
      <c r="E6" s="248"/>
      <c r="F6" s="248"/>
      <c r="G6" s="248"/>
      <c r="H6" s="248"/>
      <c r="I6" s="248"/>
    </row>
    <row r="7" spans="1:9" ht="20.25" customHeight="1">
      <c r="B7" s="249"/>
      <c r="C7" s="250"/>
      <c r="D7" s="250"/>
      <c r="E7" s="250"/>
      <c r="F7" s="250"/>
      <c r="G7" s="250"/>
      <c r="H7" s="251"/>
      <c r="I7" s="252" t="s">
        <v>116</v>
      </c>
    </row>
    <row r="8" spans="1:9" ht="20.25" customHeight="1">
      <c r="B8" s="253"/>
      <c r="C8" s="254"/>
      <c r="D8" s="254" t="s">
        <v>117</v>
      </c>
      <c r="E8" s="254"/>
      <c r="F8" s="254"/>
      <c r="G8" s="254"/>
      <c r="H8" s="255"/>
      <c r="I8" s="256" t="s">
        <v>118</v>
      </c>
    </row>
    <row r="9" spans="1:9" ht="20.25" customHeight="1">
      <c r="B9" s="257"/>
      <c r="C9" s="258"/>
      <c r="D9" s="258"/>
      <c r="E9" s="258"/>
      <c r="F9" s="258"/>
      <c r="G9" s="258"/>
      <c r="H9" s="258"/>
      <c r="I9" s="259"/>
    </row>
    <row r="10" spans="1:9" ht="20.25" customHeight="1">
      <c r="B10" s="260">
        <v>1</v>
      </c>
      <c r="C10" s="261" t="s">
        <v>205</v>
      </c>
      <c r="D10" s="261"/>
      <c r="E10" s="261"/>
      <c r="F10" s="261"/>
      <c r="G10" s="261"/>
      <c r="H10" s="261"/>
      <c r="I10" s="262" t="s">
        <v>120</v>
      </c>
    </row>
    <row r="11" spans="1:9" ht="20.25" customHeight="1">
      <c r="B11" s="260"/>
      <c r="C11" s="261"/>
      <c r="D11" s="261"/>
      <c r="E11" s="261"/>
      <c r="F11" s="261"/>
      <c r="G11" s="261"/>
      <c r="H11" s="261"/>
      <c r="I11" s="262"/>
    </row>
    <row r="12" spans="1:9" ht="20.25" customHeight="1">
      <c r="B12" s="260">
        <v>2</v>
      </c>
      <c r="C12" s="261" t="s">
        <v>206</v>
      </c>
      <c r="D12" s="261"/>
      <c r="E12" s="261"/>
      <c r="F12" s="261"/>
      <c r="G12" s="261"/>
      <c r="H12" s="261"/>
      <c r="I12" s="262" t="s">
        <v>120</v>
      </c>
    </row>
    <row r="13" spans="1:9" ht="20.25" customHeight="1">
      <c r="B13" s="260"/>
      <c r="C13" s="261"/>
      <c r="D13" s="261"/>
      <c r="E13" s="261"/>
      <c r="F13" s="261"/>
      <c r="G13" s="261"/>
      <c r="H13" s="261"/>
      <c r="I13" s="263"/>
    </row>
    <row r="14" spans="1:9" ht="20.25" customHeight="1">
      <c r="B14" s="260">
        <v>3</v>
      </c>
      <c r="C14" s="261" t="s">
        <v>207</v>
      </c>
      <c r="D14" s="261"/>
      <c r="E14" s="261"/>
      <c r="F14" s="261"/>
      <c r="G14" s="261"/>
      <c r="H14" s="261"/>
      <c r="I14" s="263"/>
    </row>
    <row r="15" spans="1:9" ht="20.25" customHeight="1">
      <c r="B15" s="260"/>
      <c r="C15" s="261" t="s">
        <v>208</v>
      </c>
      <c r="D15" s="261"/>
      <c r="E15" s="261"/>
      <c r="F15" s="261"/>
      <c r="G15" s="261"/>
      <c r="H15" s="261"/>
      <c r="I15" s="262" t="s">
        <v>120</v>
      </c>
    </row>
    <row r="16" spans="1:9" ht="20.25" customHeight="1">
      <c r="B16" s="260"/>
      <c r="C16" s="261"/>
      <c r="D16" s="261"/>
      <c r="E16" s="261"/>
      <c r="F16" s="261"/>
      <c r="G16" s="261"/>
      <c r="H16" s="261"/>
      <c r="I16" s="263"/>
    </row>
    <row r="17" spans="2:9" ht="20.25" customHeight="1">
      <c r="B17" s="260">
        <v>4</v>
      </c>
      <c r="C17" s="261" t="s">
        <v>209</v>
      </c>
      <c r="D17" s="261"/>
      <c r="E17" s="261"/>
      <c r="F17" s="261"/>
      <c r="G17" s="261"/>
      <c r="H17" s="261"/>
      <c r="I17" s="263"/>
    </row>
    <row r="18" spans="2:9" ht="20.25" customHeight="1">
      <c r="B18" s="260"/>
      <c r="C18" s="261" t="s">
        <v>210</v>
      </c>
      <c r="D18" s="261"/>
      <c r="E18" s="261"/>
      <c r="F18" s="261"/>
      <c r="G18" s="261"/>
      <c r="H18" s="261"/>
      <c r="I18" s="262" t="s">
        <v>123</v>
      </c>
    </row>
    <row r="19" spans="2:9" ht="20.25" customHeight="1">
      <c r="B19" s="260"/>
      <c r="C19" s="261"/>
      <c r="D19" s="261"/>
      <c r="E19" s="261"/>
      <c r="F19" s="261"/>
      <c r="G19" s="261"/>
      <c r="H19" s="261"/>
      <c r="I19" s="263"/>
    </row>
    <row r="20" spans="2:9" ht="20.25" customHeight="1">
      <c r="B20" s="260">
        <v>5</v>
      </c>
      <c r="C20" s="261" t="s">
        <v>211</v>
      </c>
      <c r="D20" s="261"/>
      <c r="E20" s="261"/>
      <c r="F20" s="261"/>
      <c r="G20" s="261"/>
      <c r="H20" s="261"/>
      <c r="I20" s="263"/>
    </row>
    <row r="21" spans="2:9" ht="20.25" customHeight="1">
      <c r="B21" s="260"/>
      <c r="C21" s="261" t="s">
        <v>212</v>
      </c>
      <c r="D21" s="261"/>
      <c r="E21" s="261"/>
      <c r="F21" s="261"/>
      <c r="G21" s="261"/>
      <c r="H21" s="261"/>
      <c r="I21" s="262" t="s">
        <v>123</v>
      </c>
    </row>
    <row r="22" spans="2:9" ht="20.25" customHeight="1">
      <c r="B22" s="260"/>
      <c r="C22" s="261"/>
      <c r="D22" s="261"/>
      <c r="E22" s="261"/>
      <c r="F22" s="261"/>
      <c r="G22" s="261"/>
      <c r="H22" s="261"/>
      <c r="I22" s="263"/>
    </row>
    <row r="23" spans="2:9" ht="20.25" customHeight="1">
      <c r="B23" s="260">
        <v>6</v>
      </c>
      <c r="C23" s="261" t="s">
        <v>213</v>
      </c>
      <c r="D23" s="261"/>
      <c r="E23" s="261"/>
      <c r="F23" s="261"/>
      <c r="G23" s="261"/>
      <c r="H23" s="261"/>
      <c r="I23" s="262" t="s">
        <v>123</v>
      </c>
    </row>
    <row r="24" spans="2:9" ht="20.25" customHeight="1">
      <c r="B24" s="260"/>
      <c r="C24" s="261"/>
      <c r="D24" s="261"/>
      <c r="E24" s="261"/>
      <c r="F24" s="261"/>
      <c r="G24" s="261"/>
      <c r="H24" s="261"/>
      <c r="I24" s="263"/>
    </row>
    <row r="25" spans="2:9" ht="20.25" customHeight="1">
      <c r="B25" s="260">
        <v>7</v>
      </c>
      <c r="C25" s="261" t="s">
        <v>214</v>
      </c>
      <c r="D25" s="261"/>
      <c r="E25" s="261"/>
      <c r="F25" s="261"/>
      <c r="G25" s="261"/>
      <c r="H25" s="261"/>
      <c r="I25" s="263"/>
    </row>
    <row r="26" spans="2:9" ht="20.25" customHeight="1">
      <c r="B26" s="260"/>
      <c r="C26" s="261" t="s">
        <v>215</v>
      </c>
      <c r="D26" s="261"/>
      <c r="E26" s="261"/>
      <c r="F26" s="261"/>
      <c r="G26" s="261"/>
      <c r="H26" s="261"/>
      <c r="I26" s="263"/>
    </row>
    <row r="27" spans="2:9" ht="20.25" customHeight="1">
      <c r="B27" s="260"/>
      <c r="C27" s="261" t="s">
        <v>216</v>
      </c>
      <c r="D27" s="261"/>
      <c r="E27" s="261"/>
      <c r="F27" s="261"/>
      <c r="G27" s="261"/>
      <c r="H27" s="261"/>
      <c r="I27" s="262" t="s">
        <v>123</v>
      </c>
    </row>
    <row r="28" spans="2:9" ht="20.25" customHeight="1">
      <c r="B28" s="260"/>
      <c r="C28" s="155" t="s">
        <v>131</v>
      </c>
      <c r="D28" s="136"/>
      <c r="E28" s="136"/>
      <c r="F28" s="136"/>
      <c r="G28" s="136"/>
      <c r="H28" s="136"/>
      <c r="I28" s="264"/>
    </row>
    <row r="29" spans="2:9" ht="42" customHeight="1">
      <c r="B29" s="260"/>
      <c r="C29" s="349" t="s">
        <v>132</v>
      </c>
      <c r="D29" s="350"/>
      <c r="E29" s="350"/>
      <c r="F29" s="350"/>
      <c r="G29" s="350"/>
      <c r="H29" s="350"/>
      <c r="I29" s="351"/>
    </row>
    <row r="30" spans="2:9" ht="20.25" customHeight="1">
      <c r="B30" s="265"/>
      <c r="C30" s="266"/>
      <c r="D30" s="266"/>
      <c r="E30" s="266"/>
      <c r="F30" s="266"/>
      <c r="G30" s="266"/>
      <c r="H30" s="266"/>
      <c r="I30" s="267"/>
    </row>
    <row r="31" spans="2:9" ht="20.25" customHeight="1">
      <c r="B31" s="268"/>
    </row>
    <row r="32" spans="2:9" ht="20.25" customHeight="1">
      <c r="B32" s="268"/>
    </row>
    <row r="33" spans="2:2" ht="20.25" customHeight="1">
      <c r="B33" s="268"/>
    </row>
    <row r="34" spans="2:2" ht="20.25" customHeight="1">
      <c r="B34" s="268"/>
    </row>
    <row r="35" spans="2:2" ht="20.25" customHeight="1">
      <c r="B35" s="268"/>
    </row>
    <row r="36" spans="2:2" ht="20.25" customHeight="1">
      <c r="B36" s="268"/>
    </row>
    <row r="37" spans="2:2" ht="20.25" customHeight="1">
      <c r="B37" s="268"/>
    </row>
    <row r="38" spans="2:2" ht="20.25" customHeight="1">
      <c r="B38" s="268"/>
    </row>
    <row r="39" spans="2:2" ht="20.25" customHeight="1">
      <c r="B39" s="268"/>
    </row>
  </sheetData>
  <mergeCells count="1">
    <mergeCell ref="C29:I29"/>
  </mergeCells>
  <printOptions horizontalCentered="1"/>
  <pageMargins left="0.19685039370078741" right="0.19685039370078741" top="0.19685039370078741" bottom="0.19685039370078741"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G43"/>
  <sheetViews>
    <sheetView workbookViewId="0">
      <selection activeCell="C11" sqref="C11"/>
    </sheetView>
  </sheetViews>
  <sheetFormatPr baseColWidth="10" defaultColWidth="12.5546875" defaultRowHeight="20.25" customHeight="1"/>
  <cols>
    <col min="1" max="1" width="12.5546875" style="242"/>
    <col min="2" max="2" width="4" style="242" customWidth="1"/>
    <col min="3" max="3" width="33.77734375" style="242" customWidth="1"/>
    <col min="4" max="4" width="18.5546875" style="242" customWidth="1"/>
    <col min="5" max="5" width="10.109375" style="242" customWidth="1"/>
    <col min="6" max="6" width="10.109375" style="242" bestFit="1" customWidth="1"/>
    <col min="7" max="7" width="13.109375" style="242" customWidth="1"/>
    <col min="8" max="16384" width="12.5546875" style="242"/>
  </cols>
  <sheetData>
    <row r="2" spans="2:7" ht="13.2">
      <c r="C2" s="269" t="str">
        <f>'B-2'!B1</f>
        <v>Empresa:</v>
      </c>
      <c r="D2" s="269" t="str">
        <f>'B-2'!D1</f>
        <v>Unión Estudiantes, S. A</v>
      </c>
      <c r="E2" s="270" t="str">
        <f>'B-2'!F1</f>
        <v>PT.:</v>
      </c>
      <c r="F2" s="120" t="s">
        <v>217</v>
      </c>
      <c r="G2" s="271"/>
    </row>
    <row r="3" spans="2:7" ht="13.2">
      <c r="C3" s="269" t="str">
        <f>'B-2'!B2</f>
        <v>Auditoría de:</v>
      </c>
      <c r="D3" s="269" t="str">
        <f>'B-2'!D2</f>
        <v>Cuentas por cobrar</v>
      </c>
      <c r="E3" s="270" t="str">
        <f>'B-2'!F2</f>
        <v>FECHA:</v>
      </c>
      <c r="F3" s="272">
        <f>'B-2'!H2</f>
        <v>41668</v>
      </c>
      <c r="G3" s="271"/>
    </row>
    <row r="4" spans="2:7" ht="14.4">
      <c r="C4" s="269" t="str">
        <f>'B-2'!B3</f>
        <v>Fecha:</v>
      </c>
      <c r="D4" s="269" t="str">
        <f>'B-2'!D3</f>
        <v>02/02/2014</v>
      </c>
      <c r="E4" s="270" t="str">
        <f>'B-2'!F3</f>
        <v>HECHO POR:</v>
      </c>
      <c r="F4" s="335" t="s">
        <v>69</v>
      </c>
      <c r="G4" s="271"/>
    </row>
    <row r="5" spans="2:7" ht="13.2">
      <c r="C5" s="269" t="str">
        <f>'B-2'!B4</f>
        <v>Velopez &amp; Asociados</v>
      </c>
      <c r="D5" s="269"/>
      <c r="E5" s="141"/>
      <c r="F5" s="406"/>
      <c r="G5" s="406"/>
    </row>
    <row r="6" spans="2:7" ht="20.399999999999999" customHeight="1">
      <c r="C6" s="273" t="s">
        <v>136</v>
      </c>
      <c r="D6" s="274"/>
      <c r="E6" s="148"/>
      <c r="F6" s="149"/>
      <c r="G6" s="149"/>
    </row>
    <row r="7" spans="2:7" ht="20.25" customHeight="1" thickBot="1">
      <c r="D7" s="248"/>
    </row>
    <row r="8" spans="2:7" s="275" customFormat="1" ht="20.25" customHeight="1">
      <c r="B8" s="407" t="s">
        <v>137</v>
      </c>
      <c r="C8" s="407" t="s">
        <v>28</v>
      </c>
      <c r="D8" s="410" t="s">
        <v>138</v>
      </c>
      <c r="E8" s="411"/>
      <c r="F8" s="411"/>
      <c r="G8" s="412"/>
    </row>
    <row r="9" spans="2:7" s="275" customFormat="1" ht="20.25" customHeight="1" thickBot="1">
      <c r="B9" s="408"/>
      <c r="C9" s="409"/>
      <c r="D9" s="413"/>
      <c r="E9" s="414"/>
      <c r="F9" s="414"/>
      <c r="G9" s="415"/>
    </row>
    <row r="10" spans="2:7" ht="55.8" customHeight="1">
      <c r="B10" s="276"/>
      <c r="C10" s="277" t="s">
        <v>218</v>
      </c>
      <c r="D10" s="416" t="s">
        <v>219</v>
      </c>
      <c r="E10" s="417"/>
      <c r="F10" s="417"/>
      <c r="G10" s="418"/>
    </row>
    <row r="11" spans="2:7" ht="33" customHeight="1">
      <c r="B11" s="278"/>
      <c r="C11" s="279" t="s">
        <v>220</v>
      </c>
      <c r="D11" s="419" t="s">
        <v>221</v>
      </c>
      <c r="E11" s="420"/>
      <c r="F11" s="420"/>
      <c r="G11" s="421"/>
    </row>
    <row r="12" spans="2:7" ht="20.25" customHeight="1">
      <c r="B12" s="278"/>
      <c r="C12" s="280"/>
      <c r="D12" s="400"/>
      <c r="E12" s="401"/>
      <c r="F12" s="401"/>
      <c r="G12" s="402"/>
    </row>
    <row r="13" spans="2:7" ht="20.25" customHeight="1">
      <c r="B13" s="278"/>
      <c r="C13" s="280"/>
      <c r="D13" s="281"/>
      <c r="E13" s="282"/>
      <c r="F13" s="282"/>
      <c r="G13" s="283"/>
    </row>
    <row r="14" spans="2:7" ht="20.25" customHeight="1">
      <c r="B14" s="278"/>
      <c r="C14" s="280"/>
      <c r="D14" s="284"/>
      <c r="E14" s="285"/>
      <c r="F14" s="285"/>
      <c r="G14" s="286"/>
    </row>
    <row r="15" spans="2:7" ht="20.25" customHeight="1">
      <c r="B15" s="278"/>
      <c r="C15" s="280"/>
      <c r="D15" s="284"/>
      <c r="E15" s="285"/>
      <c r="F15" s="285"/>
      <c r="G15" s="286"/>
    </row>
    <row r="16" spans="2:7" ht="20.25" customHeight="1">
      <c r="B16" s="278"/>
      <c r="C16" s="280"/>
      <c r="D16" s="394"/>
      <c r="E16" s="395"/>
      <c r="F16" s="395"/>
      <c r="G16" s="396"/>
    </row>
    <row r="17" spans="2:7" ht="20.25" customHeight="1">
      <c r="B17" s="278"/>
      <c r="C17" s="280"/>
      <c r="D17" s="394"/>
      <c r="E17" s="395"/>
      <c r="F17" s="395"/>
      <c r="G17" s="396"/>
    </row>
    <row r="18" spans="2:7" ht="20.25" customHeight="1">
      <c r="B18" s="278"/>
      <c r="C18" s="280"/>
      <c r="D18" s="403"/>
      <c r="E18" s="404"/>
      <c r="F18" s="404"/>
      <c r="G18" s="405"/>
    </row>
    <row r="19" spans="2:7" ht="20.25" customHeight="1">
      <c r="B19" s="278"/>
      <c r="C19" s="280"/>
      <c r="D19" s="394"/>
      <c r="E19" s="395"/>
      <c r="F19" s="395"/>
      <c r="G19" s="396"/>
    </row>
    <row r="20" spans="2:7" ht="20.25" customHeight="1">
      <c r="B20" s="278"/>
      <c r="C20" s="280"/>
      <c r="D20" s="394"/>
      <c r="E20" s="395"/>
      <c r="F20" s="395"/>
      <c r="G20" s="396"/>
    </row>
    <row r="21" spans="2:7" ht="20.25" customHeight="1">
      <c r="B21" s="278"/>
      <c r="C21" s="280"/>
      <c r="D21" s="394"/>
      <c r="E21" s="395"/>
      <c r="F21" s="395"/>
      <c r="G21" s="396"/>
    </row>
    <row r="22" spans="2:7" ht="20.25" customHeight="1">
      <c r="B22" s="278"/>
      <c r="C22" s="280"/>
      <c r="D22" s="284"/>
      <c r="E22" s="285"/>
      <c r="F22" s="285"/>
      <c r="G22" s="286"/>
    </row>
    <row r="23" spans="2:7" ht="20.25" customHeight="1">
      <c r="B23" s="278"/>
      <c r="C23" s="280"/>
      <c r="D23" s="284"/>
      <c r="E23" s="285"/>
      <c r="F23" s="285"/>
      <c r="G23" s="286"/>
    </row>
    <row r="24" spans="2:7" ht="20.25" customHeight="1">
      <c r="B24" s="278"/>
      <c r="C24" s="280"/>
      <c r="D24" s="394"/>
      <c r="E24" s="395"/>
      <c r="F24" s="395"/>
      <c r="G24" s="396"/>
    </row>
    <row r="25" spans="2:7" ht="20.25" customHeight="1">
      <c r="B25" s="278"/>
      <c r="C25" s="280"/>
      <c r="D25" s="394"/>
      <c r="E25" s="395"/>
      <c r="F25" s="395"/>
      <c r="G25" s="396"/>
    </row>
    <row r="26" spans="2:7" ht="20.25" customHeight="1">
      <c r="B26" s="278"/>
      <c r="C26" s="280"/>
      <c r="D26" s="394"/>
      <c r="E26" s="395"/>
      <c r="F26" s="395"/>
      <c r="G26" s="396"/>
    </row>
    <row r="27" spans="2:7" ht="20.25" customHeight="1">
      <c r="B27" s="287"/>
      <c r="C27" s="288"/>
      <c r="D27" s="397"/>
      <c r="E27" s="398"/>
      <c r="F27" s="398"/>
      <c r="G27" s="399"/>
    </row>
    <row r="28" spans="2:7" ht="20.25" customHeight="1">
      <c r="D28" s="289"/>
      <c r="E28" s="289"/>
      <c r="F28" s="289"/>
      <c r="G28" s="289"/>
    </row>
    <row r="29" spans="2:7" ht="20.25" customHeight="1">
      <c r="D29" s="289"/>
      <c r="E29" s="289"/>
      <c r="F29" s="289"/>
      <c r="G29" s="289"/>
    </row>
    <row r="30" spans="2:7" ht="20.25" customHeight="1">
      <c r="D30" s="289"/>
      <c r="E30" s="289"/>
      <c r="F30" s="289"/>
      <c r="G30" s="289"/>
    </row>
    <row r="31" spans="2:7" ht="20.25" customHeight="1">
      <c r="D31" s="289"/>
      <c r="E31" s="289"/>
      <c r="F31" s="289"/>
      <c r="G31" s="289"/>
    </row>
    <row r="32" spans="2:7" ht="20.25" customHeight="1">
      <c r="D32" s="289"/>
      <c r="E32" s="289"/>
      <c r="F32" s="289"/>
      <c r="G32" s="289"/>
    </row>
    <row r="33" spans="4:7" ht="20.25" customHeight="1">
      <c r="D33" s="289"/>
      <c r="E33" s="289"/>
      <c r="F33" s="289"/>
      <c r="G33" s="289"/>
    </row>
    <row r="34" spans="4:7" ht="20.25" customHeight="1">
      <c r="D34" s="289"/>
      <c r="E34" s="289"/>
      <c r="F34" s="289"/>
      <c r="G34" s="289"/>
    </row>
    <row r="35" spans="4:7" ht="20.25" customHeight="1">
      <c r="D35" s="289"/>
      <c r="E35" s="289"/>
      <c r="F35" s="289"/>
      <c r="G35" s="289"/>
    </row>
    <row r="36" spans="4:7" ht="20.25" customHeight="1">
      <c r="D36" s="289"/>
      <c r="E36" s="289"/>
      <c r="F36" s="289"/>
      <c r="G36" s="289"/>
    </row>
    <row r="37" spans="4:7" ht="20.25" customHeight="1">
      <c r="D37" s="289"/>
      <c r="E37" s="289"/>
      <c r="F37" s="289"/>
      <c r="G37" s="289"/>
    </row>
    <row r="38" spans="4:7" ht="20.25" customHeight="1">
      <c r="D38" s="289"/>
      <c r="E38" s="289"/>
      <c r="F38" s="289"/>
      <c r="G38" s="289"/>
    </row>
    <row r="39" spans="4:7" ht="20.25" customHeight="1">
      <c r="D39" s="289"/>
      <c r="E39" s="289"/>
      <c r="F39" s="289"/>
      <c r="G39" s="289"/>
    </row>
    <row r="40" spans="4:7" ht="20.25" customHeight="1">
      <c r="D40" s="289"/>
      <c r="E40" s="289"/>
      <c r="F40" s="289"/>
      <c r="G40" s="289"/>
    </row>
    <row r="41" spans="4:7" ht="20.25" customHeight="1">
      <c r="D41" s="289"/>
      <c r="E41" s="289"/>
      <c r="F41" s="289"/>
      <c r="G41" s="289"/>
    </row>
    <row r="42" spans="4:7" ht="20.25" customHeight="1">
      <c r="D42" s="289"/>
      <c r="E42" s="289"/>
      <c r="F42" s="289"/>
      <c r="G42" s="289"/>
    </row>
    <row r="43" spans="4:7" ht="20.25" customHeight="1">
      <c r="D43" s="289"/>
      <c r="E43" s="289"/>
      <c r="F43" s="289"/>
      <c r="G43" s="289"/>
    </row>
  </sheetData>
  <mergeCells count="17">
    <mergeCell ref="D20:G20"/>
    <mergeCell ref="F5:G5"/>
    <mergeCell ref="B8:B9"/>
    <mergeCell ref="C8:C9"/>
    <mergeCell ref="D8:G9"/>
    <mergeCell ref="D10:G10"/>
    <mergeCell ref="D11:G11"/>
    <mergeCell ref="D12:G12"/>
    <mergeCell ref="D16:G16"/>
    <mergeCell ref="D17:G17"/>
    <mergeCell ref="D18:G18"/>
    <mergeCell ref="D19:G19"/>
    <mergeCell ref="D21:G21"/>
    <mergeCell ref="D24:G24"/>
    <mergeCell ref="D25:G25"/>
    <mergeCell ref="D26:G26"/>
    <mergeCell ref="D27:G27"/>
  </mergeCells>
  <printOptions horizontalCentered="1"/>
  <pageMargins left="0.19685039370078741" right="0.19685039370078741" top="0.19685039370078741" bottom="0.19685039370078741"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H29"/>
  <sheetViews>
    <sheetView workbookViewId="0">
      <selection activeCell="F4" sqref="F4"/>
    </sheetView>
  </sheetViews>
  <sheetFormatPr baseColWidth="10" defaultColWidth="12.5546875" defaultRowHeight="20.25" customHeight="1"/>
  <cols>
    <col min="1" max="1" width="6.21875" style="141" customWidth="1"/>
    <col min="2" max="2" width="5.88671875" style="141" customWidth="1"/>
    <col min="3" max="3" width="42" style="141" customWidth="1"/>
    <col min="4" max="4" width="21.44140625" style="141" customWidth="1"/>
    <col min="5" max="5" width="10.6640625" style="141" customWidth="1"/>
    <col min="6" max="6" width="10.109375" style="141" customWidth="1"/>
    <col min="7" max="7" width="9.33203125" style="141" customWidth="1"/>
    <col min="8" max="8" width="4.44140625" style="141" bestFit="1" customWidth="1"/>
    <col min="9" max="16384" width="12.5546875" style="141"/>
  </cols>
  <sheetData>
    <row r="2" spans="2:8" ht="13.2">
      <c r="C2" s="290" t="str">
        <f>'B-3'!C2</f>
        <v>Empresa:</v>
      </c>
      <c r="D2" s="290" t="str">
        <f>'B-3'!D2</f>
        <v>Unión Estudiantes, S. A</v>
      </c>
      <c r="E2" s="270" t="str">
        <f>'B-3'!E2</f>
        <v>PT.:</v>
      </c>
      <c r="F2" s="120" t="s">
        <v>222</v>
      </c>
      <c r="H2" s="271"/>
    </row>
    <row r="3" spans="2:8" ht="13.2">
      <c r="C3" s="290" t="str">
        <f>'B-3'!C3</f>
        <v>Auditoría de:</v>
      </c>
      <c r="D3" s="290" t="str">
        <f>'B-3'!D3</f>
        <v>Cuentas por cobrar</v>
      </c>
      <c r="E3" s="270" t="str">
        <f>'B-3'!E3</f>
        <v>FECHA:</v>
      </c>
      <c r="F3" s="291">
        <f>'B-3'!F3</f>
        <v>41668</v>
      </c>
      <c r="H3" s="271"/>
    </row>
    <row r="4" spans="2:8" ht="14.4">
      <c r="C4" s="290" t="str">
        <f>'B-3'!C4</f>
        <v>Fecha:</v>
      </c>
      <c r="D4" s="290" t="str">
        <f>'B-3'!D4</f>
        <v>02/02/2014</v>
      </c>
      <c r="E4" s="270" t="str">
        <f>'B-3'!E4</f>
        <v>HECHO POR:</v>
      </c>
      <c r="F4" s="335" t="s">
        <v>69</v>
      </c>
      <c r="H4" s="271"/>
    </row>
    <row r="5" spans="2:8" ht="13.2">
      <c r="C5" s="290" t="str">
        <f>'B-3'!C5</f>
        <v>Velopez &amp; Asociados</v>
      </c>
      <c r="D5" s="290"/>
      <c r="E5" s="292"/>
      <c r="F5" s="292"/>
      <c r="G5" s="406"/>
      <c r="H5" s="406"/>
    </row>
    <row r="6" spans="2:8" ht="13.2">
      <c r="B6" s="162" t="s">
        <v>223</v>
      </c>
      <c r="C6" s="142"/>
      <c r="D6" s="142"/>
      <c r="E6" s="148"/>
      <c r="F6" s="148"/>
      <c r="G6" s="149"/>
      <c r="H6" s="149"/>
    </row>
    <row r="7" spans="2:8" ht="13.8" thickBot="1">
      <c r="E7" s="149"/>
    </row>
    <row r="8" spans="2:8" s="138" customFormat="1" ht="20.25" customHeight="1">
      <c r="B8" s="359" t="s">
        <v>137</v>
      </c>
      <c r="C8" s="422" t="s">
        <v>224</v>
      </c>
      <c r="D8" s="293"/>
      <c r="E8" s="362" t="s">
        <v>28</v>
      </c>
      <c r="F8" s="363"/>
      <c r="G8" s="363"/>
      <c r="H8" s="359" t="s">
        <v>78</v>
      </c>
    </row>
    <row r="9" spans="2:8" s="138" customFormat="1" ht="20.25" customHeight="1" thickBot="1">
      <c r="B9" s="360"/>
      <c r="C9" s="361"/>
      <c r="D9" s="294"/>
      <c r="E9" s="365"/>
      <c r="F9" s="366"/>
      <c r="G9" s="366"/>
      <c r="H9" s="360"/>
    </row>
    <row r="10" spans="2:8" ht="20.25" customHeight="1">
      <c r="B10" s="163">
        <v>1</v>
      </c>
      <c r="C10" s="295" t="s">
        <v>265</v>
      </c>
      <c r="D10" s="296"/>
      <c r="E10" s="296"/>
      <c r="F10" s="297"/>
      <c r="G10" s="297"/>
      <c r="H10" s="298"/>
    </row>
    <row r="11" spans="2:8" ht="20.25" customHeight="1">
      <c r="B11" s="164"/>
      <c r="C11" s="165"/>
      <c r="D11" s="299"/>
      <c r="E11" s="166"/>
      <c r="F11" s="167"/>
      <c r="G11" s="167"/>
      <c r="H11" s="300"/>
    </row>
    <row r="12" spans="2:8" ht="20.25" customHeight="1">
      <c r="B12" s="164"/>
      <c r="C12" s="165"/>
      <c r="D12" s="299"/>
      <c r="E12" s="166"/>
      <c r="F12" s="167"/>
      <c r="G12" s="167"/>
      <c r="H12" s="300"/>
    </row>
    <row r="13" spans="2:8" ht="20.25" customHeight="1">
      <c r="B13" s="169"/>
      <c r="C13" s="170"/>
      <c r="D13" s="301"/>
      <c r="E13" s="301"/>
      <c r="F13" s="302"/>
      <c r="G13" s="302"/>
      <c r="H13" s="303"/>
    </row>
    <row r="14" spans="2:8" ht="20.25" customHeight="1">
      <c r="E14" s="171"/>
      <c r="F14" s="171"/>
      <c r="G14" s="171"/>
      <c r="H14" s="171"/>
    </row>
    <row r="15" spans="2:8" ht="20.25" customHeight="1">
      <c r="E15" s="171"/>
      <c r="F15" s="171"/>
      <c r="G15" s="171"/>
      <c r="H15" s="171"/>
    </row>
    <row r="16" spans="2:8" ht="20.25" customHeight="1">
      <c r="E16" s="171"/>
      <c r="F16" s="171"/>
      <c r="G16" s="171"/>
      <c r="H16" s="171"/>
    </row>
    <row r="17" spans="5:8" ht="20.25" customHeight="1">
      <c r="E17" s="171"/>
      <c r="F17" s="171"/>
      <c r="G17" s="171"/>
      <c r="H17" s="171"/>
    </row>
    <row r="18" spans="5:8" ht="20.25" customHeight="1">
      <c r="E18" s="171"/>
      <c r="F18" s="171"/>
      <c r="G18" s="171"/>
      <c r="H18" s="171"/>
    </row>
    <row r="19" spans="5:8" ht="20.25" customHeight="1">
      <c r="E19" s="171"/>
      <c r="F19" s="171"/>
      <c r="G19" s="171"/>
      <c r="H19" s="171"/>
    </row>
    <row r="20" spans="5:8" ht="20.25" customHeight="1">
      <c r="E20" s="171"/>
      <c r="F20" s="171"/>
      <c r="G20" s="171"/>
      <c r="H20" s="171"/>
    </row>
    <row r="21" spans="5:8" ht="20.25" customHeight="1">
      <c r="E21" s="171"/>
      <c r="F21" s="171"/>
      <c r="G21" s="171"/>
      <c r="H21" s="171"/>
    </row>
    <row r="22" spans="5:8" ht="20.25" customHeight="1">
      <c r="E22" s="171"/>
      <c r="F22" s="171"/>
      <c r="G22" s="171"/>
      <c r="H22" s="171"/>
    </row>
    <row r="23" spans="5:8" ht="20.25" customHeight="1">
      <c r="E23" s="171"/>
      <c r="F23" s="171"/>
      <c r="G23" s="171"/>
      <c r="H23" s="171"/>
    </row>
    <row r="24" spans="5:8" ht="20.25" customHeight="1">
      <c r="E24" s="171"/>
      <c r="F24" s="171"/>
      <c r="G24" s="171"/>
      <c r="H24" s="171"/>
    </row>
    <row r="25" spans="5:8" ht="20.25" customHeight="1">
      <c r="E25" s="171"/>
      <c r="F25" s="171"/>
      <c r="G25" s="171"/>
      <c r="H25" s="171"/>
    </row>
    <row r="26" spans="5:8" ht="20.25" customHeight="1">
      <c r="E26" s="171"/>
      <c r="F26" s="171"/>
      <c r="G26" s="171"/>
      <c r="H26" s="171"/>
    </row>
    <row r="27" spans="5:8" ht="20.25" customHeight="1">
      <c r="E27" s="171"/>
      <c r="F27" s="171"/>
      <c r="G27" s="171"/>
      <c r="H27" s="171"/>
    </row>
    <row r="28" spans="5:8" ht="20.25" customHeight="1">
      <c r="E28" s="171"/>
      <c r="F28" s="171"/>
      <c r="G28" s="171"/>
      <c r="H28" s="171"/>
    </row>
    <row r="29" spans="5:8" ht="20.25" customHeight="1">
      <c r="E29" s="171"/>
      <c r="F29" s="171"/>
      <c r="G29" s="171"/>
      <c r="H29" s="171"/>
    </row>
  </sheetData>
  <mergeCells count="5">
    <mergeCell ref="G5:H5"/>
    <mergeCell ref="B8:B9"/>
    <mergeCell ref="C8:C9"/>
    <mergeCell ref="E8:G9"/>
    <mergeCell ref="H8:H9"/>
  </mergeCells>
  <printOptions horizontalCentered="1"/>
  <pageMargins left="0.19685039370078741" right="0.19685039370078741" top="0.19685039370078741" bottom="0.19685039370078741"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0"/>
  <sheetViews>
    <sheetView showGridLines="0" workbookViewId="0">
      <selection activeCell="E10" sqref="E10"/>
    </sheetView>
  </sheetViews>
  <sheetFormatPr baseColWidth="10" defaultRowHeight="14.4"/>
  <cols>
    <col min="1" max="1" width="11.5546875" style="73"/>
    <col min="2" max="2" width="18.5546875" style="73" customWidth="1"/>
    <col min="3" max="3" width="16" style="73" customWidth="1"/>
    <col min="4" max="4" width="11.5546875" style="73"/>
    <col min="5" max="5" width="13" style="73" customWidth="1"/>
    <col min="6" max="6" width="11.5546875" style="73"/>
    <col min="7" max="7" width="6.5546875" style="73" bestFit="1" customWidth="1"/>
    <col min="8" max="8" width="10.109375" style="73" customWidth="1"/>
    <col min="9" max="9" width="1.44140625" style="73" customWidth="1"/>
    <col min="10" max="10" width="1.5546875" style="73" customWidth="1"/>
    <col min="11" max="16384" width="11.5546875" style="73"/>
  </cols>
  <sheetData>
    <row r="1" spans="2:10">
      <c r="B1" s="76" t="str">
        <f>B!B1</f>
        <v>Empresa:</v>
      </c>
      <c r="C1" s="76" t="str">
        <f>'B 4'!D2</f>
        <v>Unión Estudiantes, S. A</v>
      </c>
      <c r="E1" s="88" t="str">
        <f>B!F1</f>
        <v>PT.:</v>
      </c>
      <c r="F1" s="80" t="s">
        <v>225</v>
      </c>
    </row>
    <row r="2" spans="2:10">
      <c r="B2" s="76" t="str">
        <f>B!B2</f>
        <v>Auditoría de:</v>
      </c>
      <c r="C2" s="76" t="str">
        <f>'B 4'!D3</f>
        <v>Cuentas por cobrar</v>
      </c>
      <c r="E2" s="88" t="str">
        <f>B!F2</f>
        <v>FECHA:</v>
      </c>
      <c r="F2" s="83">
        <f>B!G2</f>
        <v>41668</v>
      </c>
    </row>
    <row r="3" spans="2:10">
      <c r="B3" s="76" t="str">
        <f>B!B3</f>
        <v>Fecha:</v>
      </c>
      <c r="C3" s="76" t="str">
        <f>'B 4'!D4</f>
        <v>02/02/2014</v>
      </c>
      <c r="E3" s="88" t="str">
        <f>B!F3</f>
        <v>HECHO POR:</v>
      </c>
      <c r="F3" s="335" t="s">
        <v>69</v>
      </c>
    </row>
    <row r="4" spans="2:10">
      <c r="B4" s="76" t="str">
        <f>B!B4</f>
        <v>Velopez &amp; Asociados</v>
      </c>
      <c r="C4" s="88"/>
      <c r="E4" s="88" t="str">
        <f>B!F4</f>
        <v>REVISADO POR:</v>
      </c>
      <c r="F4" s="88"/>
    </row>
    <row r="5" spans="2:10">
      <c r="B5" s="74" t="s">
        <v>266</v>
      </c>
      <c r="C5" s="74"/>
    </row>
    <row r="6" spans="2:10">
      <c r="C6" s="75"/>
    </row>
    <row r="7" spans="2:10">
      <c r="B7" s="188" t="s">
        <v>267</v>
      </c>
      <c r="C7" s="305"/>
      <c r="D7" s="189" t="s">
        <v>75</v>
      </c>
      <c r="E7" s="189" t="s">
        <v>76</v>
      </c>
      <c r="F7" s="189" t="s">
        <v>78</v>
      </c>
      <c r="G7" s="189"/>
      <c r="I7" s="84"/>
      <c r="J7" s="84"/>
    </row>
    <row r="8" spans="2:10">
      <c r="B8" s="425" t="s">
        <v>281</v>
      </c>
      <c r="C8" s="306"/>
      <c r="D8" s="222">
        <f>'B11'!D27</f>
        <v>12350</v>
      </c>
      <c r="E8" s="88"/>
      <c r="F8" s="428" t="s">
        <v>283</v>
      </c>
      <c r="G8" s="133"/>
      <c r="I8" s="84"/>
      <c r="J8" s="84"/>
    </row>
    <row r="9" spans="2:10">
      <c r="B9" s="425" t="s">
        <v>156</v>
      </c>
      <c r="C9" s="306"/>
      <c r="D9" s="88"/>
      <c r="E9" s="88"/>
      <c r="F9" s="306"/>
      <c r="G9" s="88"/>
      <c r="I9" s="84"/>
      <c r="J9" s="84"/>
    </row>
    <row r="10" spans="2:10">
      <c r="B10" s="425" t="s">
        <v>282</v>
      </c>
      <c r="C10" s="306"/>
      <c r="D10" s="306"/>
      <c r="E10" s="222">
        <f>D8</f>
        <v>12350</v>
      </c>
      <c r="F10" s="428" t="s">
        <v>225</v>
      </c>
      <c r="G10" s="88"/>
      <c r="I10" s="84"/>
      <c r="J10" s="84"/>
    </row>
    <row r="11" spans="2:10">
      <c r="B11" s="304"/>
      <c r="C11" s="306"/>
      <c r="D11" s="88"/>
      <c r="E11" s="306"/>
      <c r="F11" s="306"/>
      <c r="G11" s="88"/>
      <c r="I11" s="84"/>
      <c r="J11" s="84"/>
    </row>
    <row r="12" spans="2:10">
      <c r="B12" s="304"/>
      <c r="C12" s="306"/>
      <c r="D12" s="88"/>
      <c r="E12" s="306"/>
      <c r="F12" s="306"/>
      <c r="G12" s="88"/>
      <c r="I12" s="84"/>
      <c r="J12" s="84"/>
    </row>
    <row r="13" spans="2:10">
      <c r="B13" s="304"/>
      <c r="C13" s="306"/>
      <c r="D13" s="88"/>
      <c r="E13" s="306"/>
      <c r="F13" s="306"/>
      <c r="G13" s="88"/>
      <c r="I13" s="84"/>
      <c r="J13" s="84"/>
    </row>
    <row r="14" spans="2:10" ht="15" thickBot="1">
      <c r="B14" s="307"/>
      <c r="C14" s="308"/>
      <c r="D14" s="223"/>
      <c r="E14" s="308"/>
      <c r="F14" s="308"/>
      <c r="G14" s="223"/>
    </row>
    <row r="15" spans="2:10" ht="15" thickTop="1">
      <c r="B15" s="309" t="s">
        <v>229</v>
      </c>
      <c r="C15" s="310">
        <f>SUM(C8:C14)</f>
        <v>0</v>
      </c>
      <c r="D15" s="310"/>
      <c r="E15" s="310">
        <f>SUM(E8:E14)</f>
        <v>12350</v>
      </c>
      <c r="F15" s="310">
        <f>SUM(F8:F14)</f>
        <v>0</v>
      </c>
      <c r="G15" s="104"/>
    </row>
    <row r="16" spans="2:10">
      <c r="B16" s="88"/>
      <c r="C16" s="88"/>
      <c r="D16" s="88"/>
      <c r="E16" s="88"/>
      <c r="F16" s="88"/>
      <c r="G16" s="88"/>
    </row>
    <row r="20" spans="1:1" ht="17.399999999999999">
      <c r="A20" s="31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20"/>
  <sheetViews>
    <sheetView showGridLines="0" workbookViewId="0">
      <selection activeCell="E1" sqref="E1"/>
    </sheetView>
  </sheetViews>
  <sheetFormatPr baseColWidth="10" defaultRowHeight="14.4"/>
  <cols>
    <col min="1" max="1" width="6.88671875" style="73" customWidth="1"/>
    <col min="2" max="2" width="17.5546875" style="73" customWidth="1"/>
    <col min="3" max="3" width="10.6640625" style="313" customWidth="1"/>
    <col min="4" max="4" width="13.88671875" style="73" bestFit="1" customWidth="1"/>
    <col min="5" max="5" width="5.6640625" style="73" customWidth="1"/>
    <col min="6" max="6" width="11.5546875" style="73"/>
    <col min="7" max="7" width="10.88671875" style="73" bestFit="1" customWidth="1"/>
    <col min="8" max="8" width="11.21875" style="73" bestFit="1" customWidth="1"/>
    <col min="9" max="9" width="11.5546875" style="73" customWidth="1"/>
    <col min="10" max="10" width="10.77734375" style="73" customWidth="1"/>
    <col min="11" max="11" width="11.5546875" style="73"/>
    <col min="12" max="12" width="11.5546875" style="128"/>
    <col min="13" max="16384" width="11.5546875" style="73"/>
  </cols>
  <sheetData>
    <row r="1" spans="2:12">
      <c r="B1" s="76" t="str">
        <f>'B-5'!B1</f>
        <v>Empresa:</v>
      </c>
      <c r="C1" s="76" t="str">
        <f>'B-5'!C1</f>
        <v>Unión Estudiantes, S. A</v>
      </c>
      <c r="D1" s="75"/>
      <c r="E1" s="75"/>
      <c r="F1" s="88" t="str">
        <f>'B-5'!E1</f>
        <v>PT.:</v>
      </c>
      <c r="G1" s="88"/>
      <c r="H1" s="133" t="s">
        <v>230</v>
      </c>
    </row>
    <row r="2" spans="2:12">
      <c r="B2" s="76" t="str">
        <f>'B-5'!B2</f>
        <v>Auditoría de:</v>
      </c>
      <c r="C2" s="76" t="str">
        <f>'B-5'!C2</f>
        <v>Cuentas por cobrar</v>
      </c>
      <c r="D2" s="75"/>
      <c r="E2" s="75"/>
      <c r="F2" s="88" t="str">
        <f>'B-5'!E2</f>
        <v>FECHA:</v>
      </c>
      <c r="G2" s="88"/>
      <c r="H2" s="121">
        <f>'B-5'!F2</f>
        <v>41668</v>
      </c>
    </row>
    <row r="3" spans="2:12">
      <c r="B3" s="76" t="str">
        <f>'B-5'!B3</f>
        <v>Fecha:</v>
      </c>
      <c r="C3" s="76" t="str">
        <f>'B-5'!C3</f>
        <v>02/02/2014</v>
      </c>
      <c r="D3" s="75"/>
      <c r="E3" s="75"/>
      <c r="F3" s="88" t="str">
        <f>'B-5'!E3</f>
        <v>HECHO POR:</v>
      </c>
      <c r="G3" s="88"/>
      <c r="H3" s="88" t="str">
        <f>'B-5'!F3</f>
        <v>VELG</v>
      </c>
    </row>
    <row r="4" spans="2:12">
      <c r="B4" s="76" t="str">
        <f>'B-5'!B4</f>
        <v>Velopez &amp; Asociados</v>
      </c>
      <c r="C4" s="312"/>
      <c r="D4" s="75"/>
      <c r="E4" s="75"/>
      <c r="F4" s="88" t="str">
        <f>'B-5'!E4</f>
        <v>REVISADO POR:</v>
      </c>
      <c r="G4" s="88"/>
      <c r="H4" s="88"/>
    </row>
    <row r="5" spans="2:12">
      <c r="B5" s="74" t="s">
        <v>231</v>
      </c>
      <c r="D5" s="75"/>
      <c r="E5" s="75"/>
    </row>
    <row r="6" spans="2:12">
      <c r="D6" s="75"/>
      <c r="E6" s="75"/>
    </row>
    <row r="7" spans="2:12" ht="43.2">
      <c r="B7" s="189" t="s">
        <v>226</v>
      </c>
      <c r="C7" s="314"/>
      <c r="D7" s="189" t="s">
        <v>232</v>
      </c>
      <c r="E7" s="189"/>
      <c r="F7" s="189" t="s">
        <v>233</v>
      </c>
      <c r="G7" s="189" t="s">
        <v>234</v>
      </c>
      <c r="H7" s="189" t="s">
        <v>272</v>
      </c>
      <c r="I7" s="189" t="s">
        <v>235</v>
      </c>
      <c r="J7" s="189" t="s">
        <v>236</v>
      </c>
      <c r="K7" s="189" t="s">
        <v>44</v>
      </c>
      <c r="L7" s="189" t="s">
        <v>78</v>
      </c>
    </row>
    <row r="8" spans="2:12">
      <c r="B8" s="304" t="s">
        <v>268</v>
      </c>
      <c r="C8" s="312"/>
      <c r="D8" s="306">
        <v>30000</v>
      </c>
      <c r="E8" s="306"/>
      <c r="F8" s="306"/>
      <c r="G8" s="306"/>
      <c r="H8" s="306">
        <f>D8</f>
        <v>30000</v>
      </c>
      <c r="I8" s="88"/>
      <c r="J8" s="306"/>
      <c r="K8" s="306">
        <f>SUM(F8:J8)</f>
        <v>30000</v>
      </c>
      <c r="L8" s="218" t="s">
        <v>239</v>
      </c>
    </row>
    <row r="9" spans="2:12">
      <c r="B9" s="304" t="s">
        <v>269</v>
      </c>
      <c r="C9" s="312"/>
      <c r="D9" s="306">
        <v>20000</v>
      </c>
      <c r="E9" s="306"/>
      <c r="F9" s="306"/>
      <c r="G9" s="88"/>
      <c r="H9" s="306">
        <f>D9</f>
        <v>20000</v>
      </c>
      <c r="I9" s="88"/>
      <c r="J9" s="88"/>
      <c r="K9" s="306">
        <f t="shared" ref="K9:K14" si="0">SUM(F9:J9)</f>
        <v>20000</v>
      </c>
      <c r="L9" s="218" t="s">
        <v>239</v>
      </c>
    </row>
    <row r="10" spans="2:12">
      <c r="B10" s="304" t="s">
        <v>270</v>
      </c>
      <c r="C10" s="312"/>
      <c r="D10" s="306">
        <v>350000</v>
      </c>
      <c r="E10" s="306"/>
      <c r="F10" s="306">
        <f>D10-G10</f>
        <v>345000</v>
      </c>
      <c r="G10" s="306">
        <v>5000</v>
      </c>
      <c r="H10" s="88"/>
      <c r="I10" s="306"/>
      <c r="J10" s="88"/>
      <c r="K10" s="306">
        <f t="shared" si="0"/>
        <v>350000</v>
      </c>
      <c r="L10" s="218" t="s">
        <v>237</v>
      </c>
    </row>
    <row r="11" spans="2:12">
      <c r="B11" s="304" t="s">
        <v>271</v>
      </c>
      <c r="C11" s="312"/>
      <c r="D11" s="306">
        <v>85000</v>
      </c>
      <c r="E11" s="306"/>
      <c r="F11" s="306">
        <f>D11</f>
        <v>85000</v>
      </c>
      <c r="G11" s="88"/>
      <c r="H11" s="306"/>
      <c r="I11" s="306"/>
      <c r="J11" s="306"/>
      <c r="K11" s="306">
        <f t="shared" si="0"/>
        <v>85000</v>
      </c>
      <c r="L11" s="218" t="s">
        <v>238</v>
      </c>
    </row>
    <row r="12" spans="2:12">
      <c r="B12" s="304" t="s">
        <v>228</v>
      </c>
      <c r="C12" s="312"/>
      <c r="D12" s="306">
        <v>15000</v>
      </c>
      <c r="E12" s="306"/>
      <c r="F12" s="306"/>
      <c r="G12" s="88"/>
      <c r="H12" s="306"/>
      <c r="I12" s="306">
        <f>D12</f>
        <v>15000</v>
      </c>
      <c r="J12" s="306"/>
      <c r="K12" s="306">
        <f t="shared" si="0"/>
        <v>15000</v>
      </c>
      <c r="L12" s="218" t="s">
        <v>255</v>
      </c>
    </row>
    <row r="13" spans="2:12">
      <c r="B13" s="304">
        <f>'B-5'!B13</f>
        <v>0</v>
      </c>
      <c r="C13" s="312"/>
      <c r="D13" s="306">
        <f>'B-5'!C13</f>
        <v>0</v>
      </c>
      <c r="E13" s="306"/>
      <c r="F13" s="88"/>
      <c r="G13" s="88"/>
      <c r="H13" s="306"/>
      <c r="I13" s="306">
        <f>D13</f>
        <v>0</v>
      </c>
      <c r="J13" s="306"/>
      <c r="K13" s="306">
        <f t="shared" si="0"/>
        <v>0</v>
      </c>
      <c r="L13" s="218"/>
    </row>
    <row r="14" spans="2:12" ht="15" thickBot="1">
      <c r="B14" s="307">
        <f>'B-5'!B14</f>
        <v>0</v>
      </c>
      <c r="C14" s="315"/>
      <c r="D14" s="308">
        <f>'B-5'!C14</f>
        <v>0</v>
      </c>
      <c r="E14" s="316"/>
      <c r="F14" s="317"/>
      <c r="G14" s="317"/>
      <c r="H14" s="317"/>
      <c r="I14" s="308">
        <f>D14</f>
        <v>0</v>
      </c>
      <c r="J14" s="317"/>
      <c r="K14" s="308">
        <f t="shared" si="0"/>
        <v>0</v>
      </c>
      <c r="L14" s="318"/>
    </row>
    <row r="15" spans="2:12" ht="15" thickTop="1">
      <c r="B15" s="104"/>
      <c r="C15" s="319"/>
      <c r="D15" s="310">
        <f>SUM(D8:D14)</f>
        <v>500000</v>
      </c>
      <c r="E15" s="310">
        <f t="shared" ref="E15:J15" si="1">SUM(E8:E14)</f>
        <v>0</v>
      </c>
      <c r="F15" s="310">
        <f t="shared" si="1"/>
        <v>430000</v>
      </c>
      <c r="G15" s="310">
        <f t="shared" si="1"/>
        <v>5000</v>
      </c>
      <c r="H15" s="310">
        <f t="shared" si="1"/>
        <v>50000</v>
      </c>
      <c r="I15" s="310">
        <f t="shared" si="1"/>
        <v>15000</v>
      </c>
      <c r="J15" s="310">
        <f t="shared" si="1"/>
        <v>0</v>
      </c>
      <c r="K15" s="310">
        <f>SUM(K8:K14)</f>
        <v>500000</v>
      </c>
      <c r="L15" s="320"/>
    </row>
    <row r="16" spans="2:12" ht="18">
      <c r="B16" s="88"/>
      <c r="C16" s="312"/>
      <c r="D16" s="321" t="s">
        <v>56</v>
      </c>
      <c r="E16" s="133"/>
      <c r="F16" s="322">
        <f>F15/$D$15</f>
        <v>0.86</v>
      </c>
      <c r="G16" s="322">
        <f>G15/$D$15</f>
        <v>0.01</v>
      </c>
      <c r="H16" s="322">
        <f>H15/$D$15</f>
        <v>0.1</v>
      </c>
      <c r="I16" s="322">
        <f>I15/$D$15</f>
        <v>0.03</v>
      </c>
      <c r="J16" s="322">
        <f>J15/$D$15</f>
        <v>0</v>
      </c>
      <c r="K16" s="323">
        <f>SUM(F16:J16)</f>
        <v>1</v>
      </c>
      <c r="L16" s="191"/>
    </row>
    <row r="17" spans="2:12">
      <c r="B17" s="88"/>
      <c r="C17" s="312"/>
      <c r="D17" s="88"/>
      <c r="E17" s="88"/>
      <c r="F17" s="88"/>
      <c r="G17" s="88"/>
      <c r="H17" s="88"/>
      <c r="I17" s="88"/>
      <c r="J17" s="88"/>
      <c r="K17" s="88"/>
      <c r="L17" s="191"/>
    </row>
    <row r="19" spans="2:12">
      <c r="C19" s="313" t="s">
        <v>240</v>
      </c>
    </row>
    <row r="20" spans="2:12" ht="18">
      <c r="B20" s="324" t="s">
        <v>56</v>
      </c>
      <c r="C20" s="313" t="s">
        <v>241</v>
      </c>
    </row>
  </sheetData>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showGridLines="0" workbookViewId="0">
      <selection activeCell="C1" sqref="C1"/>
    </sheetView>
  </sheetViews>
  <sheetFormatPr baseColWidth="10" defaultRowHeight="14.4"/>
  <cols>
    <col min="1" max="1" width="11.5546875" style="73"/>
    <col min="2" max="2" width="3.6640625" style="73" bestFit="1" customWidth="1"/>
    <col min="3" max="3" width="14.33203125" style="73" customWidth="1"/>
    <col min="4" max="4" width="11.5546875" style="73"/>
    <col min="5" max="5" width="14.109375" style="75" customWidth="1"/>
    <col min="6" max="6" width="12.5546875" style="73" customWidth="1"/>
    <col min="7" max="7" width="11.5546875" style="73"/>
    <col min="8" max="8" width="13.109375" style="73" bestFit="1" customWidth="1"/>
    <col min="9" max="16384" width="11.5546875" style="73"/>
  </cols>
  <sheetData>
    <row r="1" spans="2:11">
      <c r="C1" s="74"/>
      <c r="E1" s="113"/>
    </row>
    <row r="2" spans="2:11">
      <c r="B2" s="76" t="str">
        <f>Programa!B2</f>
        <v>Empresa:</v>
      </c>
      <c r="C2" s="77"/>
      <c r="D2" s="86" t="str">
        <f>'A-6'!C2</f>
        <v>Unión Estudiantes, S. A</v>
      </c>
      <c r="E2" s="113"/>
      <c r="F2" s="88" t="str">
        <f>Programa!E2</f>
        <v>PT.:</v>
      </c>
      <c r="G2" s="80" t="s">
        <v>70</v>
      </c>
      <c r="H2" s="81"/>
      <c r="I2" s="82"/>
    </row>
    <row r="3" spans="2:11">
      <c r="B3" s="76" t="str">
        <f>Programa!B3</f>
        <v>Auditoría de:</v>
      </c>
      <c r="C3" s="77"/>
      <c r="D3" s="86" t="str">
        <f>'A-6'!C3</f>
        <v>Caja y Bancos</v>
      </c>
      <c r="E3" s="113"/>
      <c r="F3" s="88" t="str">
        <f>Programa!E3</f>
        <v>FECHA:</v>
      </c>
      <c r="G3" s="83">
        <v>41668</v>
      </c>
      <c r="H3" s="84"/>
      <c r="I3" s="85"/>
    </row>
    <row r="4" spans="2:11">
      <c r="B4" s="76" t="str">
        <f>Programa!B4</f>
        <v>Fecha:</v>
      </c>
      <c r="C4" s="77"/>
      <c r="D4" s="86" t="str">
        <f>'A-6'!C4</f>
        <v>02/02/2014</v>
      </c>
      <c r="E4" s="113"/>
      <c r="F4" s="88" t="str">
        <f>Programa!E4</f>
        <v>HECHO POR:</v>
      </c>
      <c r="G4" s="133" t="s">
        <v>69</v>
      </c>
      <c r="H4" s="84"/>
      <c r="I4" s="85"/>
    </row>
    <row r="5" spans="2:11">
      <c r="B5" s="76" t="str">
        <f>Programa!B5</f>
        <v>Velopez &amp; Asociados</v>
      </c>
      <c r="C5" s="77"/>
      <c r="D5" s="86"/>
      <c r="E5" s="113"/>
      <c r="F5" s="88" t="str">
        <f>Programa!E5</f>
        <v>REVISADO POR:</v>
      </c>
      <c r="G5" s="88"/>
      <c r="H5" s="84"/>
      <c r="I5" s="85"/>
    </row>
    <row r="6" spans="2:11">
      <c r="B6" s="76" t="s">
        <v>71</v>
      </c>
      <c r="C6" s="88"/>
      <c r="D6" s="89"/>
      <c r="E6" s="113"/>
      <c r="F6" s="84"/>
      <c r="G6" s="84"/>
      <c r="H6" s="84"/>
      <c r="I6" s="85"/>
    </row>
    <row r="7" spans="2:11">
      <c r="B7" s="90"/>
      <c r="C7" s="91"/>
      <c r="D7" s="91"/>
      <c r="E7" s="92"/>
      <c r="F7" s="347" t="s">
        <v>72</v>
      </c>
      <c r="G7" s="347"/>
      <c r="H7" s="91"/>
      <c r="I7" s="85"/>
      <c r="K7" s="74"/>
    </row>
    <row r="8" spans="2:11" s="97" customFormat="1" ht="28.8">
      <c r="B8" s="93"/>
      <c r="C8" s="94" t="s">
        <v>73</v>
      </c>
      <c r="D8" s="94"/>
      <c r="E8" s="95" t="s">
        <v>74</v>
      </c>
      <c r="F8" s="96" t="s">
        <v>75</v>
      </c>
      <c r="G8" s="94" t="s">
        <v>76</v>
      </c>
      <c r="H8" s="94" t="s">
        <v>77</v>
      </c>
      <c r="I8" s="93" t="s">
        <v>78</v>
      </c>
      <c r="K8" s="98"/>
    </row>
    <row r="9" spans="2:11">
      <c r="B9" s="99"/>
      <c r="C9" s="99" t="s">
        <v>66</v>
      </c>
      <c r="D9" s="100"/>
      <c r="E9" s="101">
        <v>45010</v>
      </c>
      <c r="F9" s="102">
        <f>Ajustes!E15</f>
        <v>5000</v>
      </c>
      <c r="G9" s="101">
        <f>'A-7'!G16</f>
        <v>690</v>
      </c>
      <c r="H9" s="103">
        <f>E9+F9-G9</f>
        <v>49320</v>
      </c>
      <c r="I9" s="215" t="s">
        <v>57</v>
      </c>
    </row>
    <row r="10" spans="2:11">
      <c r="B10" s="104"/>
      <c r="C10" s="104"/>
      <c r="D10" s="105"/>
      <c r="E10" s="106"/>
      <c r="F10" s="106"/>
      <c r="G10" s="104"/>
      <c r="H10" s="107">
        <f>E10+F10-G10</f>
        <v>0</v>
      </c>
      <c r="I10" s="107"/>
    </row>
    <row r="11" spans="2:11">
      <c r="B11" s="99"/>
      <c r="C11" s="99"/>
      <c r="D11" s="108" t="s">
        <v>79</v>
      </c>
      <c r="E11" s="109">
        <f>SUM(E9:E10)</f>
        <v>45010</v>
      </c>
      <c r="F11" s="110">
        <f>SUM(F9:F10)</f>
        <v>5000</v>
      </c>
      <c r="G11" s="110">
        <f>SUM(G9:G10)</f>
        <v>690</v>
      </c>
      <c r="H11" s="111">
        <f>SUM(H9:H10)</f>
        <v>49320</v>
      </c>
      <c r="I11" s="217" t="s">
        <v>183</v>
      </c>
    </row>
    <row r="12" spans="2:11">
      <c r="B12" s="104"/>
      <c r="C12" s="104"/>
      <c r="D12" s="104"/>
      <c r="E12" s="106"/>
      <c r="F12" s="112"/>
      <c r="G12" s="104"/>
      <c r="H12" s="104"/>
      <c r="I12" s="104"/>
    </row>
    <row r="13" spans="2:11">
      <c r="B13" s="90"/>
      <c r="C13" s="84"/>
      <c r="D13" s="84"/>
      <c r="E13" s="214" t="s">
        <v>56</v>
      </c>
      <c r="F13" s="84"/>
      <c r="G13" s="84"/>
      <c r="H13" s="214" t="s">
        <v>56</v>
      </c>
      <c r="I13" s="85"/>
    </row>
    <row r="14" spans="2:11">
      <c r="B14" s="90"/>
      <c r="C14" s="84"/>
      <c r="D14" s="84"/>
      <c r="E14" s="113"/>
      <c r="F14" s="84"/>
      <c r="G14" s="84"/>
      <c r="H14" s="84"/>
      <c r="I14" s="85"/>
    </row>
    <row r="15" spans="2:11">
      <c r="B15" s="90"/>
      <c r="C15" s="91" t="s">
        <v>80</v>
      </c>
      <c r="D15" s="84"/>
      <c r="E15" s="113"/>
      <c r="F15" s="84"/>
      <c r="G15" s="84"/>
      <c r="H15" s="84"/>
      <c r="I15" s="85"/>
    </row>
    <row r="16" spans="2:11" ht="15" customHeight="1">
      <c r="B16" s="90"/>
      <c r="C16" s="73" t="s">
        <v>81</v>
      </c>
      <c r="D16" s="84"/>
      <c r="E16" s="113"/>
      <c r="F16" s="84"/>
      <c r="G16" s="84"/>
      <c r="H16" s="84"/>
      <c r="I16" s="85"/>
    </row>
    <row r="17" spans="2:9" ht="15" customHeight="1">
      <c r="B17" s="90"/>
      <c r="D17" s="84"/>
      <c r="E17" s="113"/>
      <c r="F17" s="84"/>
      <c r="G17" s="84"/>
      <c r="H17" s="84"/>
      <c r="I17" s="85"/>
    </row>
    <row r="18" spans="2:9" ht="15" customHeight="1">
      <c r="B18" s="216" t="s">
        <v>56</v>
      </c>
      <c r="C18" s="423" t="s">
        <v>241</v>
      </c>
      <c r="D18" s="84"/>
      <c r="E18" s="113"/>
      <c r="F18" s="84"/>
      <c r="G18" s="84"/>
      <c r="H18" s="84"/>
      <c r="I18" s="85"/>
    </row>
    <row r="19" spans="2:9" ht="15" customHeight="1">
      <c r="B19" s="216" t="s">
        <v>182</v>
      </c>
      <c r="C19" s="73" t="s">
        <v>181</v>
      </c>
      <c r="D19" s="84"/>
      <c r="E19" s="113"/>
      <c r="F19" s="84"/>
      <c r="G19" s="84"/>
      <c r="H19" s="84"/>
      <c r="I19" s="85"/>
    </row>
    <row r="20" spans="2:9">
      <c r="B20" s="90"/>
      <c r="D20" s="84"/>
      <c r="E20" s="113"/>
      <c r="F20" s="84"/>
      <c r="G20" s="84"/>
      <c r="H20" s="84"/>
      <c r="I20" s="85"/>
    </row>
    <row r="21" spans="2:9">
      <c r="B21" s="90"/>
      <c r="C21" s="84"/>
      <c r="D21" s="84"/>
      <c r="E21" s="113"/>
      <c r="F21" s="84"/>
      <c r="G21" s="84"/>
      <c r="H21" s="84"/>
      <c r="I21" s="85"/>
    </row>
    <row r="22" spans="2:9">
      <c r="B22" s="90" t="s">
        <v>82</v>
      </c>
      <c r="C22" s="84"/>
      <c r="D22" s="84"/>
      <c r="E22" s="113"/>
      <c r="F22" s="84"/>
      <c r="G22" s="84"/>
      <c r="H22" s="84"/>
      <c r="I22" s="85"/>
    </row>
    <row r="23" spans="2:9">
      <c r="B23" s="90"/>
      <c r="C23" s="114" t="s">
        <v>83</v>
      </c>
      <c r="D23" s="84"/>
      <c r="E23" s="113"/>
      <c r="F23" s="84"/>
      <c r="G23" s="84"/>
      <c r="H23" s="84"/>
      <c r="I23" s="85"/>
    </row>
    <row r="24" spans="2:9">
      <c r="B24" s="90"/>
      <c r="C24" s="84"/>
      <c r="D24" s="84"/>
      <c r="E24" s="113"/>
      <c r="F24" s="84"/>
      <c r="G24" s="84"/>
      <c r="H24" s="84"/>
      <c r="I24" s="85"/>
    </row>
    <row r="25" spans="2:9">
      <c r="B25" s="112"/>
      <c r="C25" s="115"/>
      <c r="D25" s="115"/>
      <c r="E25" s="116"/>
      <c r="F25" s="115"/>
      <c r="G25" s="115"/>
      <c r="H25" s="115"/>
      <c r="I25" s="117"/>
    </row>
    <row r="36" spans="2:3">
      <c r="B36" s="118" t="s">
        <v>84</v>
      </c>
      <c r="C36" s="73" t="s">
        <v>85</v>
      </c>
    </row>
  </sheetData>
  <mergeCells count="1">
    <mergeCell ref="F7:G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52"/>
  <sheetViews>
    <sheetView showGridLines="0" topLeftCell="A35" workbookViewId="0">
      <selection activeCell="E39" sqref="E39"/>
    </sheetView>
  </sheetViews>
  <sheetFormatPr baseColWidth="10" defaultRowHeight="14.4"/>
  <cols>
    <col min="1" max="1" width="5.109375" style="73" customWidth="1"/>
    <col min="2" max="16384" width="11.5546875" style="73"/>
  </cols>
  <sheetData>
    <row r="1" spans="2:9">
      <c r="B1" s="86" t="str">
        <f>'B-6'!B1</f>
        <v>Empresa:</v>
      </c>
      <c r="C1" s="86" t="str">
        <f>'B-6'!C1</f>
        <v>Unión Estudiantes, S. A</v>
      </c>
      <c r="G1" s="76" t="str">
        <f>'B-6'!F1</f>
        <v>PT.:</v>
      </c>
      <c r="H1" s="88"/>
      <c r="I1" s="80" t="s">
        <v>237</v>
      </c>
    </row>
    <row r="2" spans="2:9">
      <c r="B2" s="86" t="str">
        <f>'B-6'!B2</f>
        <v>Auditoría de:</v>
      </c>
      <c r="C2" s="86" t="str">
        <f>'B-6'!C2</f>
        <v>Cuentas por cobrar</v>
      </c>
      <c r="D2" s="313"/>
      <c r="E2" s="75"/>
      <c r="F2" s="75"/>
      <c r="G2" s="76" t="str">
        <f>'B-6'!F2</f>
        <v>FECHA:</v>
      </c>
      <c r="H2" s="88"/>
      <c r="I2" s="83">
        <f>'B-6'!H2</f>
        <v>41668</v>
      </c>
    </row>
    <row r="3" spans="2:9">
      <c r="B3" s="86" t="str">
        <f>'B-6'!B3</f>
        <v>Fecha:</v>
      </c>
      <c r="C3" s="86" t="str">
        <f>'B-6'!C3</f>
        <v>02/02/2014</v>
      </c>
      <c r="D3" s="313"/>
      <c r="E3" s="75"/>
      <c r="F3" s="75"/>
      <c r="G3" s="76" t="str">
        <f>'B-6'!F3</f>
        <v>HECHO POR:</v>
      </c>
      <c r="H3" s="88"/>
      <c r="I3" s="304" t="str">
        <f>'B-6'!H3</f>
        <v>VELG</v>
      </c>
    </row>
    <row r="4" spans="2:9">
      <c r="B4" s="86" t="str">
        <f>'B-6'!B4</f>
        <v>Velopez &amp; Asociados</v>
      </c>
      <c r="C4" s="131"/>
      <c r="D4" s="313"/>
      <c r="E4" s="75"/>
      <c r="F4" s="75"/>
      <c r="G4" s="76" t="str">
        <f>'B-6'!F4</f>
        <v>REVISADO POR:</v>
      </c>
      <c r="H4" s="88"/>
      <c r="I4" s="304"/>
    </row>
    <row r="5" spans="2:9">
      <c r="D5" s="313"/>
      <c r="E5" s="75"/>
      <c r="F5" s="75"/>
    </row>
    <row r="6" spans="2:9">
      <c r="D6" s="313"/>
      <c r="E6" s="75"/>
      <c r="F6" s="75"/>
    </row>
    <row r="52" spans="3:3">
      <c r="C52" s="73" t="s">
        <v>273</v>
      </c>
    </row>
  </sheetData>
  <pageMargins left="0.70866141732283472" right="0.70866141732283472" top="0.74803149606299213" bottom="0.74803149606299213" header="0.31496062992125984" footer="0.31496062992125984"/>
  <pageSetup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6"/>
  <sheetViews>
    <sheetView showGridLines="0" topLeftCell="A29" workbookViewId="0">
      <selection activeCell="J35" sqref="J35"/>
    </sheetView>
  </sheetViews>
  <sheetFormatPr baseColWidth="10" defaultRowHeight="14.4"/>
  <cols>
    <col min="1" max="1" width="5.109375" style="73" customWidth="1"/>
    <col min="2" max="16384" width="11.5546875" style="73"/>
  </cols>
  <sheetData>
    <row r="1" spans="2:9">
      <c r="B1" s="86" t="str">
        <f>'B-6'!B1</f>
        <v>Empresa:</v>
      </c>
      <c r="C1" s="86" t="str">
        <f>'B-7'!C1</f>
        <v>Unión Estudiantes, S. A</v>
      </c>
      <c r="G1" s="76" t="str">
        <f>'B-6'!F1</f>
        <v>PT.:</v>
      </c>
      <c r="H1" s="88"/>
      <c r="I1" s="80" t="s">
        <v>238</v>
      </c>
    </row>
    <row r="2" spans="2:9">
      <c r="B2" s="86" t="str">
        <f>'B-6'!B2</f>
        <v>Auditoría de:</v>
      </c>
      <c r="C2" s="86" t="str">
        <f>'B-7'!C2</f>
        <v>Cuentas por cobrar</v>
      </c>
      <c r="D2" s="313"/>
      <c r="E2" s="75"/>
      <c r="F2" s="75"/>
      <c r="G2" s="76" t="str">
        <f>'B-6'!F2</f>
        <v>FECHA:</v>
      </c>
      <c r="H2" s="88"/>
      <c r="I2" s="83">
        <f>'B-6'!H2</f>
        <v>41668</v>
      </c>
    </row>
    <row r="3" spans="2:9">
      <c r="B3" s="86" t="str">
        <f>'B-6'!B3</f>
        <v>Fecha:</v>
      </c>
      <c r="C3" s="86" t="str">
        <f>'B-7'!C3</f>
        <v>02/02/2014</v>
      </c>
      <c r="D3" s="313"/>
      <c r="E3" s="75"/>
      <c r="F3" s="75"/>
      <c r="G3" s="76" t="str">
        <f>'B-6'!F3</f>
        <v>HECHO POR:</v>
      </c>
      <c r="H3" s="88"/>
      <c r="I3" s="304" t="str">
        <f>'B-6'!H3</f>
        <v>VELG</v>
      </c>
    </row>
    <row r="4" spans="2:9">
      <c r="B4" s="86" t="str">
        <f>'B-6'!B4</f>
        <v>Velopez &amp; Asociados</v>
      </c>
      <c r="C4" s="131"/>
      <c r="D4" s="313"/>
      <c r="E4" s="75"/>
      <c r="F4" s="75"/>
      <c r="G4" s="76" t="str">
        <f>'B-6'!F4</f>
        <v>REVISADO POR:</v>
      </c>
      <c r="H4" s="88"/>
      <c r="I4" s="304"/>
    </row>
    <row r="5" spans="2:9">
      <c r="D5" s="313"/>
      <c r="E5" s="75"/>
      <c r="F5" s="75"/>
    </row>
    <row r="6" spans="2:9">
      <c r="D6" s="313"/>
      <c r="E6" s="75"/>
      <c r="F6" s="75"/>
    </row>
  </sheetData>
  <pageMargins left="0.70866141732283472" right="0.70866141732283472" top="0.74803149606299213" bottom="0.74803149606299213" header="0.31496062992125984" footer="0.31496062992125984"/>
  <pageSetup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6"/>
  <sheetViews>
    <sheetView showGridLines="0" topLeftCell="A39" workbookViewId="0">
      <selection activeCell="C61" sqref="C61"/>
    </sheetView>
  </sheetViews>
  <sheetFormatPr baseColWidth="10" defaultRowHeight="14.4"/>
  <cols>
    <col min="1" max="1" width="5.109375" style="73" customWidth="1"/>
    <col min="2" max="16384" width="11.5546875" style="73"/>
  </cols>
  <sheetData>
    <row r="1" spans="2:9">
      <c r="B1" s="86" t="str">
        <f>'B-6'!B1</f>
        <v>Empresa:</v>
      </c>
      <c r="C1" s="86" t="str">
        <f>'B-8'!C1</f>
        <v>Unión Estudiantes, S. A</v>
      </c>
      <c r="G1" s="76" t="str">
        <f>'B-6'!F1</f>
        <v>PT.:</v>
      </c>
      <c r="H1" s="88"/>
      <c r="I1" s="80" t="s">
        <v>239</v>
      </c>
    </row>
    <row r="2" spans="2:9">
      <c r="B2" s="86" t="str">
        <f>'B-6'!B2</f>
        <v>Auditoría de:</v>
      </c>
      <c r="C2" s="86" t="str">
        <f>'B-8'!C2</f>
        <v>Cuentas por cobrar</v>
      </c>
      <c r="D2" s="313"/>
      <c r="E2" s="75"/>
      <c r="F2" s="75"/>
      <c r="G2" s="76" t="str">
        <f>'B-6'!F2</f>
        <v>FECHA:</v>
      </c>
      <c r="H2" s="88"/>
      <c r="I2" s="83">
        <f>'B-6'!H2</f>
        <v>41668</v>
      </c>
    </row>
    <row r="3" spans="2:9">
      <c r="B3" s="86" t="str">
        <f>'B-6'!B3</f>
        <v>Fecha:</v>
      </c>
      <c r="C3" s="86" t="str">
        <f>'B-8'!C3</f>
        <v>02/02/2014</v>
      </c>
      <c r="D3" s="313"/>
      <c r="E3" s="75"/>
      <c r="F3" s="75"/>
      <c r="G3" s="76" t="str">
        <f>'B-6'!F3</f>
        <v>HECHO POR:</v>
      </c>
      <c r="H3" s="88"/>
      <c r="I3" s="335" t="str">
        <f>'B-6'!H3</f>
        <v>VELG</v>
      </c>
    </row>
    <row r="4" spans="2:9">
      <c r="B4" s="86" t="str">
        <f>'B-6'!B4</f>
        <v>Velopez &amp; Asociados</v>
      </c>
      <c r="C4" s="131"/>
      <c r="D4" s="313"/>
      <c r="E4" s="75"/>
      <c r="F4" s="75"/>
      <c r="G4" s="76" t="str">
        <f>'B-6'!F4</f>
        <v>REVISADO POR:</v>
      </c>
      <c r="H4" s="88"/>
      <c r="I4" s="304"/>
    </row>
    <row r="5" spans="2:9">
      <c r="D5" s="313"/>
      <c r="E5" s="75"/>
      <c r="F5" s="75"/>
    </row>
    <row r="6" spans="2:9">
      <c r="D6" s="313"/>
      <c r="E6" s="75"/>
      <c r="F6" s="75"/>
    </row>
  </sheetData>
  <pageMargins left="0.70866141732283472" right="0.70866141732283472" top="0.74803149606299213" bottom="0.74803149606299213" header="0.31496062992125984" footer="0.31496062992125984"/>
  <pageSetup scale="9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D23" sqref="D23"/>
    </sheetView>
  </sheetViews>
  <sheetFormatPr baseColWidth="10" defaultRowHeight="14.4"/>
  <cols>
    <col min="1" max="2" width="11.5546875" style="73"/>
    <col min="3" max="3" width="4.88671875" style="73" bestFit="1" customWidth="1"/>
    <col min="4" max="4" width="13.88671875" style="73" bestFit="1" customWidth="1"/>
    <col min="5" max="6" width="11.5546875" style="73"/>
    <col min="7" max="7" width="4.33203125" style="73" customWidth="1"/>
    <col min="8" max="8" width="11.5546875" style="73"/>
    <col min="9" max="9" width="3.77734375" style="73" bestFit="1" customWidth="1"/>
    <col min="10" max="16384" width="11.5546875" style="73"/>
  </cols>
  <sheetData>
    <row r="1" spans="2:9">
      <c r="B1" s="74" t="str">
        <f>B!B1</f>
        <v>Empresa:</v>
      </c>
      <c r="D1" s="74" t="str">
        <f>'B-9'!C1</f>
        <v>Unión Estudiantes, S. A</v>
      </c>
      <c r="F1" s="88" t="str">
        <f>B!F1</f>
        <v>PT.:</v>
      </c>
      <c r="G1" s="88"/>
      <c r="H1" s="80" t="s">
        <v>242</v>
      </c>
    </row>
    <row r="2" spans="2:9">
      <c r="B2" s="74" t="str">
        <f>B!B2</f>
        <v>Auditoría de:</v>
      </c>
      <c r="D2" s="74" t="str">
        <f>'B-9'!C2</f>
        <v>Cuentas por cobrar</v>
      </c>
      <c r="F2" s="88" t="str">
        <f>B!F2</f>
        <v>FECHA:</v>
      </c>
      <c r="G2" s="88"/>
      <c r="H2" s="83">
        <f>B!G2</f>
        <v>41668</v>
      </c>
    </row>
    <row r="3" spans="2:9">
      <c r="B3" s="74" t="str">
        <f>B!B3</f>
        <v>Fecha:</v>
      </c>
      <c r="D3" s="74" t="str">
        <f>'B-9'!C3</f>
        <v>02/02/2014</v>
      </c>
      <c r="F3" s="88" t="str">
        <f>B!F3</f>
        <v>HECHO POR:</v>
      </c>
      <c r="G3" s="88"/>
      <c r="H3" s="304" t="str">
        <f>B!G3</f>
        <v>VELG</v>
      </c>
    </row>
    <row r="4" spans="2:9">
      <c r="B4" s="74" t="str">
        <f>B!B4</f>
        <v>Velopez &amp; Asociados</v>
      </c>
      <c r="D4" s="75"/>
      <c r="F4" s="88" t="str">
        <f>B!F4</f>
        <v>REVISADO POR:</v>
      </c>
      <c r="G4" s="88"/>
      <c r="H4" s="88"/>
    </row>
    <row r="5" spans="2:9">
      <c r="B5" s="74" t="s">
        <v>243</v>
      </c>
      <c r="D5" s="75"/>
    </row>
    <row r="6" spans="2:9">
      <c r="D6" s="75"/>
    </row>
    <row r="7" spans="2:9" ht="28.8">
      <c r="B7" s="188" t="s">
        <v>226</v>
      </c>
      <c r="C7" s="191"/>
      <c r="D7" s="305" t="s">
        <v>74</v>
      </c>
      <c r="E7" s="189" t="s">
        <v>75</v>
      </c>
      <c r="F7" s="189" t="s">
        <v>76</v>
      </c>
      <c r="G7" s="191"/>
      <c r="H7" s="189" t="s">
        <v>77</v>
      </c>
      <c r="I7" s="189" t="s">
        <v>227</v>
      </c>
    </row>
    <row r="8" spans="2:9">
      <c r="B8" s="425" t="s">
        <v>268</v>
      </c>
      <c r="C8" s="134"/>
      <c r="D8" s="306">
        <v>30000</v>
      </c>
      <c r="E8" s="306"/>
      <c r="F8" s="88"/>
      <c r="G8" s="88"/>
      <c r="H8" s="306">
        <f t="shared" ref="H8:H12" si="0">D8+E8-F8</f>
        <v>30000</v>
      </c>
      <c r="I8" s="88"/>
    </row>
    <row r="9" spans="2:9">
      <c r="B9" s="425" t="s">
        <v>269</v>
      </c>
      <c r="C9" s="134"/>
      <c r="D9" s="306">
        <v>20000</v>
      </c>
      <c r="E9" s="88"/>
      <c r="F9" s="306"/>
      <c r="G9" s="325"/>
      <c r="H9" s="306">
        <f t="shared" si="0"/>
        <v>20000</v>
      </c>
      <c r="I9" s="88"/>
    </row>
    <row r="10" spans="2:9">
      <c r="B10" s="304"/>
      <c r="C10" s="134"/>
      <c r="D10" s="306"/>
      <c r="E10" s="88"/>
      <c r="F10" s="306"/>
      <c r="G10" s="306"/>
      <c r="H10" s="306">
        <f t="shared" si="0"/>
        <v>0</v>
      </c>
      <c r="I10" s="88"/>
    </row>
    <row r="11" spans="2:9">
      <c r="B11" s="304"/>
      <c r="C11" s="134"/>
      <c r="D11" s="306"/>
      <c r="E11" s="88"/>
      <c r="F11" s="306"/>
      <c r="G11" s="306"/>
      <c r="H11" s="306">
        <f t="shared" si="0"/>
        <v>0</v>
      </c>
      <c r="I11" s="88"/>
    </row>
    <row r="12" spans="2:9" ht="15" thickBot="1">
      <c r="B12" s="307"/>
      <c r="C12" s="326"/>
      <c r="D12" s="308"/>
      <c r="E12" s="223"/>
      <c r="F12" s="308"/>
      <c r="G12" s="308"/>
      <c r="H12" s="308">
        <f t="shared" si="0"/>
        <v>0</v>
      </c>
      <c r="I12" s="223"/>
    </row>
    <row r="13" spans="2:9" ht="15" thickTop="1">
      <c r="B13" s="309" t="s">
        <v>229</v>
      </c>
      <c r="C13" s="104"/>
      <c r="D13" s="310">
        <f>SUM(D8:D12)</f>
        <v>50000</v>
      </c>
      <c r="E13" s="310"/>
      <c r="F13" s="310"/>
      <c r="G13" s="310"/>
      <c r="H13" s="310">
        <f>SUM(H8:H12)</f>
        <v>50000</v>
      </c>
      <c r="I13" s="104"/>
    </row>
    <row r="14" spans="2:9">
      <c r="B14" s="88"/>
      <c r="C14" s="88"/>
      <c r="D14" s="88"/>
      <c r="E14" s="88"/>
      <c r="F14" s="88"/>
      <c r="G14" s="88"/>
      <c r="H14" s="88"/>
      <c r="I14" s="88"/>
    </row>
    <row r="16" spans="2:9">
      <c r="B16" s="176" t="s">
        <v>244</v>
      </c>
    </row>
    <row r="17" spans="2:2">
      <c r="B17" s="73" t="s">
        <v>245</v>
      </c>
    </row>
    <row r="18" spans="2:2">
      <c r="B18" s="73" t="s">
        <v>246</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workbookViewId="0">
      <selection activeCell="K1" sqref="K1"/>
    </sheetView>
  </sheetViews>
  <sheetFormatPr baseColWidth="10" defaultRowHeight="14.4"/>
  <cols>
    <col min="1" max="2" width="11.5546875" style="73"/>
    <col min="3" max="3" width="4.88671875" style="73" bestFit="1" customWidth="1"/>
    <col min="4" max="4" width="13.88671875" style="73" bestFit="1" customWidth="1"/>
    <col min="5" max="6" width="11.5546875" style="73"/>
    <col min="7" max="7" width="7.44140625" style="73" customWidth="1"/>
    <col min="8" max="8" width="11.5546875" style="73"/>
    <col min="9" max="9" width="3.77734375" style="73" bestFit="1" customWidth="1"/>
    <col min="10" max="16384" width="11.5546875" style="73"/>
  </cols>
  <sheetData>
    <row r="1" spans="2:9">
      <c r="B1" s="74" t="str">
        <f>B!B1</f>
        <v>Empresa:</v>
      </c>
      <c r="D1" s="74" t="str">
        <f>'B-9'!C1</f>
        <v>Unión Estudiantes, S. A</v>
      </c>
      <c r="F1" s="88" t="str">
        <f>B!F1</f>
        <v>PT.:</v>
      </c>
      <c r="G1" s="88"/>
      <c r="H1" s="80" t="s">
        <v>247</v>
      </c>
    </row>
    <row r="2" spans="2:9">
      <c r="B2" s="74" t="str">
        <f>B!B2</f>
        <v>Auditoría de:</v>
      </c>
      <c r="D2" s="74" t="str">
        <f>'B-9'!C2</f>
        <v>Cuentas por cobrar</v>
      </c>
      <c r="F2" s="88" t="str">
        <f>B!F2</f>
        <v>FECHA:</v>
      </c>
      <c r="G2" s="88"/>
      <c r="H2" s="83">
        <f>B!G2</f>
        <v>41668</v>
      </c>
    </row>
    <row r="3" spans="2:9">
      <c r="B3" s="74" t="str">
        <f>B!B3</f>
        <v>Fecha:</v>
      </c>
      <c r="D3" s="74" t="str">
        <f>'B-9'!C3</f>
        <v>02/02/2014</v>
      </c>
      <c r="F3" s="88" t="str">
        <f>B!F3</f>
        <v>HECHO POR:</v>
      </c>
      <c r="G3" s="88"/>
      <c r="H3" s="334" t="str">
        <f>B!G3</f>
        <v>VELG</v>
      </c>
    </row>
    <row r="4" spans="2:9">
      <c r="B4" s="74" t="str">
        <f>B!B4</f>
        <v>Velopez &amp; Asociados</v>
      </c>
      <c r="D4" s="75"/>
      <c r="F4" s="88" t="str">
        <f>B!F4</f>
        <v>REVISADO POR:</v>
      </c>
      <c r="G4" s="88"/>
      <c r="H4" s="88"/>
    </row>
    <row r="5" spans="2:9">
      <c r="D5" s="75"/>
    </row>
    <row r="6" spans="2:9">
      <c r="B6" s="74" t="s">
        <v>248</v>
      </c>
      <c r="D6" s="75"/>
    </row>
    <row r="7" spans="2:9" ht="28.8">
      <c r="B7" s="188" t="s">
        <v>226</v>
      </c>
      <c r="C7" s="191"/>
      <c r="D7" s="305" t="s">
        <v>74</v>
      </c>
      <c r="E7" s="189" t="s">
        <v>249</v>
      </c>
      <c r="F7" s="189" t="s">
        <v>250</v>
      </c>
      <c r="G7" s="188" t="s">
        <v>35</v>
      </c>
      <c r="H7" s="189" t="s">
        <v>77</v>
      </c>
      <c r="I7" s="189" t="s">
        <v>227</v>
      </c>
    </row>
    <row r="8" spans="2:9">
      <c r="B8" s="304"/>
      <c r="C8" s="134"/>
      <c r="D8" s="306"/>
      <c r="E8" s="306"/>
      <c r="F8" s="88"/>
      <c r="G8" s="88"/>
      <c r="H8" s="306">
        <f t="shared" ref="H8:H12" si="0">D8+E8-F8</f>
        <v>0</v>
      </c>
      <c r="I8" s="88"/>
    </row>
    <row r="9" spans="2:9">
      <c r="B9" s="304" t="s">
        <v>251</v>
      </c>
      <c r="C9" s="134"/>
      <c r="D9" s="306">
        <f>'[2]Centralizadora Activos'!D11</f>
        <v>500000</v>
      </c>
      <c r="E9" s="88"/>
      <c r="F9" s="306"/>
      <c r="H9" s="306">
        <f>'[2]Centralizadora Activos'!G11</f>
        <v>495000</v>
      </c>
      <c r="I9" s="88"/>
    </row>
    <row r="10" spans="2:9">
      <c r="B10" s="304" t="str">
        <f>'[2]Centralizadora Activos'!C15</f>
        <v>Estimación cuentas inc.</v>
      </c>
      <c r="D10" s="327">
        <f>'[2]Centralizadora Activos'!D15</f>
        <v>-2500</v>
      </c>
      <c r="E10" s="328">
        <f>-D10/D9</f>
        <v>5.0000000000000001E-3</v>
      </c>
      <c r="F10" s="329"/>
      <c r="G10" s="330"/>
      <c r="H10" s="328"/>
      <c r="I10" s="331"/>
    </row>
    <row r="11" spans="2:9">
      <c r="B11" s="332"/>
      <c r="C11" s="333"/>
      <c r="D11" s="329"/>
      <c r="E11" s="331"/>
      <c r="F11" s="329"/>
      <c r="G11" s="330"/>
      <c r="H11" s="329"/>
      <c r="I11" s="331"/>
    </row>
    <row r="12" spans="2:9" ht="15" thickBot="1">
      <c r="B12" s="307"/>
      <c r="C12" s="326"/>
      <c r="D12" s="308"/>
      <c r="E12" s="223"/>
      <c r="F12" s="308"/>
      <c r="G12" s="308"/>
      <c r="H12" s="308">
        <f t="shared" si="0"/>
        <v>0</v>
      </c>
      <c r="I12" s="223"/>
    </row>
    <row r="13" spans="2:9" ht="15" thickTop="1">
      <c r="B13" s="309" t="s">
        <v>229</v>
      </c>
      <c r="C13" s="104"/>
      <c r="D13" s="310">
        <f>SUM(D8:D12)</f>
        <v>497500</v>
      </c>
      <c r="E13" s="310"/>
      <c r="F13" s="310"/>
      <c r="G13" s="310"/>
      <c r="H13" s="310">
        <f>SUM(H8:H12)</f>
        <v>495000</v>
      </c>
      <c r="I13" s="104"/>
    </row>
    <row r="14" spans="2:9">
      <c r="B14" s="88"/>
      <c r="C14" s="88"/>
      <c r="D14" s="88"/>
      <c r="E14" s="88"/>
      <c r="F14" s="88"/>
      <c r="G14" s="88"/>
      <c r="H14" s="88"/>
      <c r="I14" s="88"/>
    </row>
    <row r="16" spans="2:9">
      <c r="B16" s="176" t="s">
        <v>244</v>
      </c>
    </row>
    <row r="17" spans="2:12">
      <c r="B17" s="73" t="s">
        <v>252</v>
      </c>
    </row>
    <row r="18" spans="2:12">
      <c r="B18" s="73" t="s">
        <v>253</v>
      </c>
    </row>
    <row r="19" spans="2:12">
      <c r="B19" s="73" t="s">
        <v>254</v>
      </c>
    </row>
    <row r="22" spans="2:12">
      <c r="B22" s="423" t="s">
        <v>276</v>
      </c>
      <c r="D22" s="207">
        <f>D10</f>
        <v>-2500</v>
      </c>
    </row>
    <row r="24" spans="2:12">
      <c r="B24" s="423" t="s">
        <v>277</v>
      </c>
      <c r="D24" s="207">
        <f>B!H10</f>
        <v>495000</v>
      </c>
    </row>
    <row r="25" spans="2:12">
      <c r="B25" s="197">
        <v>0.03</v>
      </c>
      <c r="D25" s="207">
        <f>D24*B25</f>
        <v>14850</v>
      </c>
    </row>
    <row r="27" spans="2:12">
      <c r="B27" s="423" t="s">
        <v>10</v>
      </c>
      <c r="D27" s="207">
        <f>D25+D22</f>
        <v>12350</v>
      </c>
      <c r="H27" s="423" t="s">
        <v>279</v>
      </c>
      <c r="K27" s="207">
        <f>D27</f>
        <v>12350</v>
      </c>
    </row>
    <row r="28" spans="2:12">
      <c r="H28" s="74" t="s">
        <v>156</v>
      </c>
    </row>
    <row r="29" spans="2:12">
      <c r="H29" s="423" t="s">
        <v>280</v>
      </c>
      <c r="K29" s="115"/>
      <c r="L29" s="426">
        <f>K27</f>
        <v>12350</v>
      </c>
    </row>
    <row r="30" spans="2:12">
      <c r="K30" s="207">
        <f>SUM(K27:K29)</f>
        <v>12350</v>
      </c>
      <c r="L30" s="207">
        <f>SUM(L27:L29)</f>
        <v>12350</v>
      </c>
    </row>
    <row r="32" spans="2:12">
      <c r="B32" s="423" t="s">
        <v>278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topLeftCell="A2" workbookViewId="0">
      <selection activeCell="A18" sqref="A18"/>
    </sheetView>
  </sheetViews>
  <sheetFormatPr baseColWidth="10" defaultRowHeight="14.4"/>
  <cols>
    <col min="1" max="2" width="11.5546875" style="73"/>
    <col min="3" max="3" width="4.88671875" style="73" bestFit="1" customWidth="1"/>
    <col min="4" max="4" width="13.88671875" style="73" bestFit="1" customWidth="1"/>
    <col min="5" max="6" width="11.5546875" style="73"/>
    <col min="7" max="7" width="7.44140625" style="73" customWidth="1"/>
    <col min="8" max="8" width="11.5546875" style="73"/>
    <col min="9" max="9" width="3.77734375" style="73" bestFit="1" customWidth="1"/>
    <col min="10" max="16384" width="11.5546875" style="73"/>
  </cols>
  <sheetData>
    <row r="1" spans="2:18">
      <c r="B1" s="74" t="str">
        <f>B!B1</f>
        <v>Empresa:</v>
      </c>
      <c r="D1" s="74" t="str">
        <f>'B-9'!C1</f>
        <v>Unión Estudiantes, S. A</v>
      </c>
      <c r="F1" s="88" t="str">
        <f>B!F1</f>
        <v>PT.:</v>
      </c>
      <c r="G1" s="88"/>
      <c r="H1" s="80" t="s">
        <v>255</v>
      </c>
    </row>
    <row r="2" spans="2:18">
      <c r="B2" s="74" t="str">
        <f>B!B2</f>
        <v>Auditoría de:</v>
      </c>
      <c r="D2" s="74" t="str">
        <f>'B-9'!C2</f>
        <v>Cuentas por cobrar</v>
      </c>
      <c r="F2" s="88" t="str">
        <f>B!F2</f>
        <v>FECHA:</v>
      </c>
      <c r="G2" s="88"/>
      <c r="H2" s="83">
        <f>B!G2</f>
        <v>41668</v>
      </c>
    </row>
    <row r="3" spans="2:18">
      <c r="B3" s="74" t="str">
        <f>B!B3</f>
        <v>Fecha:</v>
      </c>
      <c r="D3" s="74" t="str">
        <f>'B-9'!C3</f>
        <v>02/02/2014</v>
      </c>
      <c r="F3" s="88" t="str">
        <f>B!F3</f>
        <v>HECHO POR:</v>
      </c>
      <c r="G3" s="88"/>
      <c r="H3" s="304" t="str">
        <f>B!G3</f>
        <v>VELG</v>
      </c>
    </row>
    <row r="4" spans="2:18">
      <c r="B4" s="74" t="str">
        <f>B!B4</f>
        <v>Velopez &amp; Asociados</v>
      </c>
      <c r="D4" s="75"/>
      <c r="F4" s="88" t="str">
        <f>B!F4</f>
        <v>REVISADO POR:</v>
      </c>
      <c r="G4" s="88"/>
      <c r="H4" s="88"/>
    </row>
    <row r="5" spans="2:18">
      <c r="D5" s="75"/>
    </row>
    <row r="6" spans="2:18">
      <c r="B6" s="74" t="s">
        <v>256</v>
      </c>
      <c r="D6" s="75"/>
    </row>
    <row r="7" spans="2:18" ht="28.8">
      <c r="B7" s="188" t="s">
        <v>226</v>
      </c>
      <c r="C7" s="191"/>
      <c r="D7" s="305" t="s">
        <v>74</v>
      </c>
      <c r="E7" s="189" t="s">
        <v>257</v>
      </c>
      <c r="F7" s="189" t="s">
        <v>250</v>
      </c>
      <c r="G7" s="188" t="s">
        <v>35</v>
      </c>
      <c r="H7" s="189" t="s">
        <v>77</v>
      </c>
      <c r="I7" s="189" t="s">
        <v>227</v>
      </c>
      <c r="K7" s="238"/>
      <c r="L7" s="429"/>
      <c r="M7" s="305"/>
      <c r="N7" s="189"/>
      <c r="O7" s="189"/>
      <c r="P7" s="238"/>
      <c r="Q7" s="189"/>
      <c r="R7" s="189"/>
    </row>
    <row r="8" spans="2:18">
      <c r="B8" s="304"/>
      <c r="C8" s="134"/>
      <c r="D8" s="306"/>
      <c r="E8" s="306"/>
      <c r="F8" s="88"/>
      <c r="G8" s="88"/>
      <c r="H8" s="306">
        <f t="shared" ref="H8:H10" si="0">D8+E8-F8</f>
        <v>0</v>
      </c>
      <c r="I8" s="88"/>
    </row>
    <row r="9" spans="2:18">
      <c r="B9" s="304" t="s">
        <v>258</v>
      </c>
      <c r="C9" s="134"/>
      <c r="D9" s="306">
        <v>15000</v>
      </c>
      <c r="E9" s="88"/>
      <c r="F9" s="306"/>
      <c r="G9" s="325"/>
      <c r="H9" s="306">
        <f t="shared" si="0"/>
        <v>15000</v>
      </c>
      <c r="I9" s="88"/>
    </row>
    <row r="10" spans="2:18" ht="15" thickBot="1">
      <c r="B10" s="307"/>
      <c r="C10" s="326"/>
      <c r="D10" s="308"/>
      <c r="E10" s="223"/>
      <c r="F10" s="308"/>
      <c r="G10" s="308"/>
      <c r="H10" s="308">
        <f t="shared" si="0"/>
        <v>0</v>
      </c>
      <c r="I10" s="223"/>
    </row>
    <row r="11" spans="2:18" ht="15" thickTop="1">
      <c r="B11" s="309" t="s">
        <v>229</v>
      </c>
      <c r="C11" s="104"/>
      <c r="D11" s="310">
        <f>SUM(D8:D10)</f>
        <v>15000</v>
      </c>
      <c r="E11" s="310"/>
      <c r="F11" s="310"/>
      <c r="G11" s="310"/>
      <c r="H11" s="310">
        <f>SUM(H8:H10)</f>
        <v>15000</v>
      </c>
      <c r="I11" s="104"/>
    </row>
    <row r="12" spans="2:18">
      <c r="B12" s="88"/>
      <c r="C12" s="88"/>
      <c r="D12" s="88"/>
      <c r="E12" s="88"/>
      <c r="F12" s="88"/>
      <c r="G12" s="88"/>
      <c r="H12" s="88"/>
      <c r="I12" s="88"/>
    </row>
    <row r="14" spans="2:18">
      <c r="B14" s="176" t="s">
        <v>244</v>
      </c>
    </row>
    <row r="15" spans="2:18">
      <c r="B15" s="73" t="s">
        <v>259</v>
      </c>
    </row>
    <row r="16" spans="2:18">
      <c r="B16" s="73" t="s">
        <v>260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topLeftCell="A8" zoomScaleNormal="100" workbookViewId="0">
      <selection activeCell="E18" sqref="E18"/>
    </sheetView>
  </sheetViews>
  <sheetFormatPr baseColWidth="10" defaultRowHeight="14.4"/>
  <cols>
    <col min="1" max="1" width="11.5546875" style="73"/>
    <col min="2" max="2" width="13.44140625" style="128" customWidth="1"/>
    <col min="3" max="3" width="57.21875" style="73" customWidth="1"/>
    <col min="4" max="4" width="7.88671875" style="73" customWidth="1"/>
    <col min="5" max="5" width="9.44140625" style="73" customWidth="1"/>
    <col min="6" max="6" width="10.5546875" style="73" bestFit="1" customWidth="1"/>
    <col min="7" max="7" width="7.44140625" style="73" bestFit="1" customWidth="1"/>
    <col min="8" max="16384" width="11.5546875" style="73"/>
  </cols>
  <sheetData>
    <row r="1" spans="2:7">
      <c r="B1" s="73"/>
    </row>
    <row r="2" spans="2:7">
      <c r="B2" s="119" t="str">
        <f>'[2]Centralizadora Resultados'!B2</f>
        <v>Empresa:</v>
      </c>
      <c r="C2" s="119" t="str">
        <f>Sumaria!D2</f>
        <v>Unión Estudiantes, S. A</v>
      </c>
      <c r="E2" s="76" t="str">
        <f>'[2]Centralizadora Resultados'!F2</f>
        <v>PT.:</v>
      </c>
      <c r="F2" s="120" t="s">
        <v>86</v>
      </c>
    </row>
    <row r="3" spans="2:7">
      <c r="B3" s="119" t="str">
        <f>'[2]Centralizadora Resultados'!B3</f>
        <v>Auditoría de:</v>
      </c>
      <c r="C3" s="119" t="str">
        <f>Sumaria!D3</f>
        <v>Caja y Bancos</v>
      </c>
      <c r="E3" s="76" t="str">
        <f>'[2]Centralizadora Resultados'!F3</f>
        <v>FECHA:</v>
      </c>
      <c r="F3" s="121">
        <v>41668</v>
      </c>
    </row>
    <row r="4" spans="2:7">
      <c r="B4" s="119" t="str">
        <f>'[2]Centralizadora Resultados'!B4</f>
        <v>Fecha:</v>
      </c>
      <c r="C4" s="119" t="str">
        <f>Sumaria!D4</f>
        <v>02/02/2014</v>
      </c>
      <c r="E4" s="76" t="str">
        <f>'[2]Centralizadora Resultados'!F4</f>
        <v>HECHO POR:</v>
      </c>
      <c r="F4" s="88" t="str">
        <f>'[2]Centralizadora Resultados'!G4</f>
        <v>VELOPEZ</v>
      </c>
    </row>
    <row r="5" spans="2:7">
      <c r="B5" s="119" t="str">
        <f>'[2]Centralizadora Resultados'!B5</f>
        <v>Velopez &amp; Asociados</v>
      </c>
      <c r="C5" s="119"/>
      <c r="E5" s="76" t="str">
        <f>'[2]Centralizadora Resultados'!F5</f>
        <v>REVISADO POR:</v>
      </c>
      <c r="F5" s="88"/>
    </row>
    <row r="6" spans="2:7">
      <c r="B6" s="119" t="s">
        <v>87</v>
      </c>
      <c r="C6" s="119"/>
    </row>
    <row r="7" spans="2:7">
      <c r="B7" s="73"/>
    </row>
    <row r="8" spans="2:7">
      <c r="B8" s="122" t="s">
        <v>88</v>
      </c>
      <c r="C8" s="123" t="s">
        <v>89</v>
      </c>
      <c r="D8" s="81"/>
      <c r="E8" s="81"/>
      <c r="F8" s="81"/>
      <c r="G8" s="82"/>
    </row>
    <row r="9" spans="2:7">
      <c r="B9" s="124">
        <v>1</v>
      </c>
      <c r="C9" s="125" t="s">
        <v>90</v>
      </c>
      <c r="D9" s="84"/>
      <c r="E9" s="84"/>
      <c r="F9" s="84"/>
      <c r="G9" s="85"/>
    </row>
    <row r="10" spans="2:7">
      <c r="B10" s="124">
        <v>2</v>
      </c>
      <c r="C10" s="125" t="s">
        <v>91</v>
      </c>
      <c r="D10" s="84"/>
      <c r="E10" s="84"/>
      <c r="F10" s="84"/>
      <c r="G10" s="85"/>
    </row>
    <row r="11" spans="2:7">
      <c r="B11" s="124">
        <v>3</v>
      </c>
      <c r="C11" s="125" t="s">
        <v>92</v>
      </c>
      <c r="D11" s="84"/>
      <c r="E11" s="84"/>
      <c r="F11" s="84"/>
      <c r="G11" s="85"/>
    </row>
    <row r="12" spans="2:7">
      <c r="B12" s="124">
        <v>4</v>
      </c>
      <c r="C12" s="125" t="s">
        <v>93</v>
      </c>
      <c r="D12" s="84"/>
      <c r="E12" s="84"/>
      <c r="F12" s="84"/>
      <c r="G12" s="85"/>
    </row>
    <row r="13" spans="2:7">
      <c r="B13" s="124">
        <v>5</v>
      </c>
      <c r="C13" s="125" t="s">
        <v>94</v>
      </c>
      <c r="D13" s="84"/>
      <c r="E13" s="84"/>
      <c r="F13" s="84"/>
      <c r="G13" s="85"/>
    </row>
    <row r="14" spans="2:7">
      <c r="B14" s="124">
        <v>6</v>
      </c>
      <c r="C14" s="125" t="s">
        <v>95</v>
      </c>
      <c r="D14" s="84"/>
      <c r="E14" s="84"/>
      <c r="F14" s="84"/>
      <c r="G14" s="85"/>
    </row>
    <row r="15" spans="2:7">
      <c r="B15" s="126">
        <v>7</v>
      </c>
      <c r="C15" s="127" t="s">
        <v>96</v>
      </c>
      <c r="D15" s="115"/>
      <c r="E15" s="115"/>
      <c r="F15" s="115"/>
      <c r="G15" s="117"/>
    </row>
    <row r="16" spans="2:7">
      <c r="D16" s="74"/>
      <c r="E16" s="74"/>
      <c r="F16" s="348" t="s">
        <v>97</v>
      </c>
      <c r="G16" s="348"/>
    </row>
    <row r="17" spans="2:7">
      <c r="B17" s="129" t="s">
        <v>98</v>
      </c>
      <c r="C17" s="86" t="s">
        <v>99</v>
      </c>
      <c r="D17" s="76" t="s">
        <v>78</v>
      </c>
      <c r="E17" s="76" t="s">
        <v>100</v>
      </c>
      <c r="F17" s="76" t="s">
        <v>101</v>
      </c>
      <c r="G17" s="76" t="s">
        <v>102</v>
      </c>
    </row>
    <row r="18" spans="2:7">
      <c r="B18" s="130"/>
      <c r="C18" s="131"/>
      <c r="D18" s="88"/>
      <c r="E18" s="88"/>
      <c r="F18" s="88"/>
      <c r="G18" s="88"/>
    </row>
    <row r="19" spans="2:7" ht="28.8">
      <c r="B19" s="130">
        <v>1</v>
      </c>
      <c r="C19" s="132" t="s">
        <v>103</v>
      </c>
      <c r="D19" s="210" t="s">
        <v>178</v>
      </c>
      <c r="E19" s="133" t="s">
        <v>69</v>
      </c>
      <c r="F19" s="88" t="s">
        <v>105</v>
      </c>
      <c r="G19" s="88" t="str">
        <f>F19</f>
        <v>2 Hrs.</v>
      </c>
    </row>
    <row r="20" spans="2:7">
      <c r="B20" s="130">
        <v>3</v>
      </c>
      <c r="C20" s="132" t="s">
        <v>106</v>
      </c>
      <c r="D20" s="133" t="s">
        <v>110</v>
      </c>
      <c r="E20" s="133" t="s">
        <v>69</v>
      </c>
      <c r="F20" s="88" t="s">
        <v>108</v>
      </c>
      <c r="G20" s="88" t="str">
        <f>F20</f>
        <v>1 Hr.</v>
      </c>
    </row>
    <row r="21" spans="2:7">
      <c r="B21" s="130">
        <v>4</v>
      </c>
      <c r="C21" s="132" t="s">
        <v>109</v>
      </c>
      <c r="D21" s="133" t="s">
        <v>174</v>
      </c>
      <c r="E21" s="133" t="s">
        <v>69</v>
      </c>
      <c r="F21" s="88" t="s">
        <v>111</v>
      </c>
      <c r="G21" s="88" t="str">
        <f>F21</f>
        <v>30 Min.</v>
      </c>
    </row>
    <row r="22" spans="2:7" ht="28.8">
      <c r="B22" s="130">
        <v>5</v>
      </c>
      <c r="C22" s="132" t="s">
        <v>112</v>
      </c>
      <c r="D22" s="133" t="s">
        <v>113</v>
      </c>
      <c r="E22" s="133" t="s">
        <v>69</v>
      </c>
      <c r="F22" s="88" t="s">
        <v>111</v>
      </c>
      <c r="G22" s="88" t="str">
        <f>F22</f>
        <v>30 Min.</v>
      </c>
    </row>
    <row r="23" spans="2:7">
      <c r="C23" s="97"/>
    </row>
    <row r="24" spans="2:7">
      <c r="C24" s="97"/>
    </row>
    <row r="25" spans="2:7">
      <c r="C25" s="97"/>
    </row>
    <row r="26" spans="2:7">
      <c r="C26" s="97"/>
    </row>
  </sheetData>
  <mergeCells count="1">
    <mergeCell ref="F16:G16"/>
  </mergeCell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43"/>
  <sheetViews>
    <sheetView topLeftCell="A22" workbookViewId="0">
      <selection activeCell="H32" sqref="H32"/>
    </sheetView>
  </sheetViews>
  <sheetFormatPr baseColWidth="10" defaultColWidth="12.5546875" defaultRowHeight="20.25" customHeight="1"/>
  <cols>
    <col min="1" max="1" width="4.5546875" style="141" customWidth="1"/>
    <col min="2" max="2" width="9.77734375" style="141" customWidth="1"/>
    <col min="3" max="3" width="12.44140625" style="141" customWidth="1"/>
    <col min="4" max="4" width="15.88671875" style="141" customWidth="1"/>
    <col min="5" max="5" width="10.21875" style="141" customWidth="1"/>
    <col min="6" max="6" width="9.5546875" style="141" customWidth="1"/>
    <col min="7" max="7" width="10" style="141" customWidth="1"/>
    <col min="8" max="8" width="11.33203125" style="141" customWidth="1"/>
    <col min="9" max="16384" width="12.5546875" style="141"/>
  </cols>
  <sheetData>
    <row r="1" spans="2:8" ht="13.2">
      <c r="B1" s="135" t="str">
        <f>Programa!B2</f>
        <v>Empresa:</v>
      </c>
      <c r="C1" s="136"/>
      <c r="D1" s="137" t="str">
        <f>Programa!C2</f>
        <v>Unión Estudiantes, S. A</v>
      </c>
      <c r="E1" s="138"/>
      <c r="F1" s="139" t="str">
        <f>[2]Ajustes!E2</f>
        <v>PT.:</v>
      </c>
      <c r="G1" s="140" t="s">
        <v>114</v>
      </c>
    </row>
    <row r="2" spans="2:8" ht="13.2">
      <c r="B2" s="135" t="str">
        <f>Programa!B3</f>
        <v>Auditoría de:</v>
      </c>
      <c r="C2" s="136"/>
      <c r="D2" s="137" t="str">
        <f>Programa!C3</f>
        <v>Caja y Bancos</v>
      </c>
      <c r="E2" s="142"/>
      <c r="F2" s="139" t="str">
        <f>[2]Ajustes!E3</f>
        <v>FECHA:</v>
      </c>
      <c r="G2" s="143">
        <v>41668</v>
      </c>
    </row>
    <row r="3" spans="2:8" ht="13.2">
      <c r="B3" s="135" t="str">
        <f>Programa!B4</f>
        <v>Fecha:</v>
      </c>
      <c r="C3" s="136"/>
      <c r="D3" s="137" t="str">
        <f>Programa!C4</f>
        <v>02/02/2014</v>
      </c>
      <c r="E3" s="142"/>
      <c r="F3" s="139" t="str">
        <f>[2]Ajustes!E4</f>
        <v>HECHO POR:</v>
      </c>
      <c r="G3" s="144" t="str">
        <f>'[2]A-5'!G3</f>
        <v>VELOPEZ</v>
      </c>
    </row>
    <row r="4" spans="2:8" ht="13.2">
      <c r="B4" s="135" t="str">
        <f>Programa!B5</f>
        <v>Velopez &amp; Asociados</v>
      </c>
      <c r="C4" s="145"/>
      <c r="D4" s="137"/>
      <c r="E4" s="142"/>
      <c r="F4" s="139" t="str">
        <f>[2]Ajustes!E5</f>
        <v>REVISADO POR:</v>
      </c>
      <c r="G4" s="144"/>
    </row>
    <row r="5" spans="2:8" ht="12" customHeight="1">
      <c r="B5" s="146"/>
      <c r="D5" s="147"/>
      <c r="E5" s="142"/>
      <c r="F5" s="148"/>
      <c r="G5" s="149"/>
      <c r="H5" s="149"/>
    </row>
    <row r="6" spans="2:8" ht="20.25" customHeight="1">
      <c r="C6" s="147" t="s">
        <v>115</v>
      </c>
      <c r="D6" s="149"/>
      <c r="E6" s="149"/>
      <c r="F6" s="149"/>
      <c r="G6" s="149"/>
      <c r="H6" s="149"/>
    </row>
    <row r="7" spans="2:8" ht="20.25" customHeight="1">
      <c r="B7" s="150"/>
      <c r="C7" s="151"/>
      <c r="D7" s="151"/>
      <c r="E7" s="151"/>
      <c r="F7" s="151"/>
      <c r="G7" s="151"/>
      <c r="H7" s="152" t="s">
        <v>116</v>
      </c>
    </row>
    <row r="8" spans="2:8" ht="20.25" customHeight="1">
      <c r="B8" s="150" t="s">
        <v>52</v>
      </c>
      <c r="C8" s="151"/>
      <c r="D8" s="151" t="s">
        <v>117</v>
      </c>
      <c r="E8" s="151"/>
      <c r="F8" s="151"/>
      <c r="G8" s="151"/>
      <c r="H8" s="152" t="s">
        <v>118</v>
      </c>
    </row>
    <row r="9" spans="2:8" ht="20.25" customHeight="1">
      <c r="B9" s="150"/>
      <c r="C9" s="136"/>
      <c r="D9" s="136"/>
      <c r="E9" s="136"/>
      <c r="F9" s="136"/>
      <c r="G9" s="136"/>
      <c r="H9" s="153"/>
    </row>
    <row r="10" spans="2:8" ht="20.25" customHeight="1">
      <c r="B10" s="150">
        <v>1</v>
      </c>
      <c r="C10" s="136" t="s">
        <v>119</v>
      </c>
      <c r="D10" s="136"/>
      <c r="E10" s="136"/>
      <c r="F10" s="136"/>
      <c r="G10" s="136"/>
      <c r="H10" s="154" t="s">
        <v>120</v>
      </c>
    </row>
    <row r="11" spans="2:8" ht="20.25" customHeight="1">
      <c r="B11" s="150"/>
      <c r="C11" s="136"/>
      <c r="D11" s="136"/>
      <c r="E11" s="136"/>
      <c r="F11" s="136"/>
      <c r="G11" s="136"/>
      <c r="H11" s="153"/>
    </row>
    <row r="12" spans="2:8" ht="20.25" customHeight="1">
      <c r="B12" s="150">
        <v>2</v>
      </c>
      <c r="C12" s="136" t="s">
        <v>121</v>
      </c>
      <c r="D12" s="136"/>
      <c r="E12" s="136"/>
      <c r="F12" s="136"/>
      <c r="G12" s="136"/>
      <c r="H12" s="154" t="s">
        <v>120</v>
      </c>
    </row>
    <row r="13" spans="2:8" ht="20.25" customHeight="1">
      <c r="B13" s="150"/>
      <c r="C13" s="136"/>
      <c r="D13" s="136"/>
      <c r="E13" s="136"/>
      <c r="F13" s="136"/>
      <c r="G13" s="136"/>
      <c r="H13" s="153"/>
    </row>
    <row r="14" spans="2:8" ht="30.6" customHeight="1">
      <c r="B14" s="150">
        <v>3</v>
      </c>
      <c r="C14" s="349" t="s">
        <v>122</v>
      </c>
      <c r="D14" s="350"/>
      <c r="E14" s="350"/>
      <c r="F14" s="350"/>
      <c r="G14" s="351"/>
      <c r="H14" s="154" t="s">
        <v>123</v>
      </c>
    </row>
    <row r="15" spans="2:8" ht="20.25" customHeight="1">
      <c r="B15" s="150"/>
      <c r="C15" s="136"/>
      <c r="D15" s="136"/>
      <c r="E15" s="136"/>
      <c r="F15" s="136"/>
      <c r="G15" s="136"/>
      <c r="H15" s="154"/>
    </row>
    <row r="16" spans="2:8" ht="20.25" customHeight="1">
      <c r="B16" s="150"/>
      <c r="C16" s="136"/>
      <c r="D16" s="136"/>
      <c r="E16" s="136"/>
      <c r="F16" s="136"/>
      <c r="G16" s="136"/>
      <c r="H16" s="153"/>
    </row>
    <row r="17" spans="2:8" ht="20.25" customHeight="1">
      <c r="B17" s="150">
        <v>4</v>
      </c>
      <c r="C17" s="136" t="s">
        <v>124</v>
      </c>
      <c r="D17" s="136"/>
      <c r="E17" s="136"/>
      <c r="F17" s="136"/>
      <c r="G17" s="136"/>
      <c r="H17" s="154" t="s">
        <v>120</v>
      </c>
    </row>
    <row r="18" spans="2:8" ht="20.25" customHeight="1">
      <c r="B18" s="150"/>
      <c r="C18" s="136"/>
      <c r="D18" s="136"/>
      <c r="E18" s="136"/>
      <c r="F18" s="136"/>
      <c r="G18" s="136"/>
      <c r="H18" s="153"/>
    </row>
    <row r="19" spans="2:8" ht="20.25" customHeight="1">
      <c r="B19" s="150">
        <v>5</v>
      </c>
      <c r="C19" s="136" t="s">
        <v>125</v>
      </c>
      <c r="D19" s="136"/>
      <c r="E19" s="136"/>
      <c r="F19" s="136"/>
      <c r="G19" s="136"/>
      <c r="H19" s="154" t="s">
        <v>120</v>
      </c>
    </row>
    <row r="20" spans="2:8" ht="20.25" customHeight="1">
      <c r="B20" s="150"/>
      <c r="C20" s="136"/>
      <c r="D20" s="136"/>
      <c r="E20" s="136"/>
      <c r="F20" s="136"/>
      <c r="G20" s="136"/>
      <c r="H20" s="153"/>
    </row>
    <row r="21" spans="2:8" ht="20.25" customHeight="1">
      <c r="B21" s="150">
        <v>6</v>
      </c>
      <c r="C21" s="136" t="s">
        <v>126</v>
      </c>
      <c r="D21" s="136"/>
      <c r="E21" s="136"/>
      <c r="F21" s="136"/>
      <c r="G21" s="136"/>
      <c r="H21" s="154" t="s">
        <v>120</v>
      </c>
    </row>
    <row r="22" spans="2:8" ht="20.25" customHeight="1">
      <c r="B22" s="150"/>
      <c r="C22" s="136"/>
      <c r="D22" s="136"/>
      <c r="E22" s="136"/>
      <c r="F22" s="136"/>
      <c r="G22" s="136"/>
      <c r="H22" s="153"/>
    </row>
    <row r="23" spans="2:8" ht="20.25" customHeight="1">
      <c r="B23" s="150">
        <v>7</v>
      </c>
      <c r="C23" s="136" t="s">
        <v>127</v>
      </c>
      <c r="D23" s="136"/>
      <c r="E23" s="136"/>
      <c r="F23" s="136"/>
      <c r="G23" s="136"/>
      <c r="H23" s="154" t="s">
        <v>120</v>
      </c>
    </row>
    <row r="24" spans="2:8" ht="20.25" customHeight="1">
      <c r="B24" s="150"/>
      <c r="C24" s="136"/>
      <c r="D24" s="136"/>
      <c r="E24" s="136"/>
      <c r="F24" s="136"/>
      <c r="G24" s="136"/>
      <c r="H24" s="153"/>
    </row>
    <row r="25" spans="2:8" ht="20.25" customHeight="1">
      <c r="B25" s="150">
        <v>8</v>
      </c>
      <c r="C25" s="136" t="s">
        <v>128</v>
      </c>
      <c r="D25" s="136"/>
      <c r="E25" s="136"/>
      <c r="F25" s="136"/>
      <c r="G25" s="136"/>
      <c r="H25" s="154" t="s">
        <v>120</v>
      </c>
    </row>
    <row r="26" spans="2:8" ht="20.25" customHeight="1">
      <c r="B26" s="150"/>
      <c r="C26" s="136"/>
      <c r="D26" s="136"/>
      <c r="E26" s="136"/>
      <c r="F26" s="136"/>
      <c r="G26" s="136"/>
      <c r="H26" s="153"/>
    </row>
    <row r="27" spans="2:8" ht="20.25" customHeight="1">
      <c r="B27" s="150">
        <v>9</v>
      </c>
      <c r="C27" s="136" t="s">
        <v>129</v>
      </c>
      <c r="D27" s="136"/>
      <c r="E27" s="136"/>
      <c r="F27" s="136"/>
      <c r="G27" s="136"/>
      <c r="H27" s="154" t="s">
        <v>123</v>
      </c>
    </row>
    <row r="28" spans="2:8" ht="20.25" customHeight="1">
      <c r="B28" s="150"/>
      <c r="C28" s="136" t="s">
        <v>130</v>
      </c>
      <c r="D28" s="136"/>
      <c r="E28" s="136"/>
      <c r="F28" s="136"/>
      <c r="G28" s="136"/>
      <c r="H28" s="154"/>
    </row>
    <row r="29" spans="2:8" ht="20.25" customHeight="1">
      <c r="B29" s="150"/>
      <c r="C29" s="155" t="s">
        <v>131</v>
      </c>
      <c r="D29" s="136"/>
      <c r="E29" s="136"/>
      <c r="F29" s="136"/>
      <c r="G29" s="136"/>
      <c r="H29" s="154"/>
    </row>
    <row r="30" spans="2:8" ht="39.6" customHeight="1">
      <c r="B30" s="150"/>
      <c r="C30" s="349" t="s">
        <v>132</v>
      </c>
      <c r="D30" s="350"/>
      <c r="E30" s="350"/>
      <c r="F30" s="350"/>
      <c r="G30" s="351"/>
      <c r="H30" s="154"/>
    </row>
    <row r="31" spans="2:8" ht="39.6" customHeight="1">
      <c r="B31" s="150"/>
      <c r="C31" s="156"/>
      <c r="D31" s="156"/>
      <c r="E31" s="156"/>
      <c r="F31" s="156"/>
      <c r="G31" s="156"/>
      <c r="H31" s="154"/>
    </row>
    <row r="32" spans="2:8" ht="20.25" customHeight="1">
      <c r="B32" s="150"/>
      <c r="C32" s="157" t="s">
        <v>133</v>
      </c>
      <c r="D32" s="157"/>
      <c r="E32" s="157"/>
      <c r="F32" s="157"/>
      <c r="G32" s="136"/>
      <c r="H32" s="153"/>
    </row>
    <row r="33" spans="2:8" ht="20.25" customHeight="1">
      <c r="B33" s="150"/>
      <c r="C33" s="157"/>
      <c r="D33" s="157"/>
      <c r="E33" s="352" t="s">
        <v>134</v>
      </c>
      <c r="F33" s="352"/>
      <c r="G33" s="136"/>
      <c r="H33" s="153"/>
    </row>
    <row r="34" spans="2:8" ht="20.25" customHeight="1">
      <c r="B34" s="150"/>
      <c r="C34" s="136"/>
      <c r="D34" s="136"/>
      <c r="E34" s="136"/>
      <c r="F34" s="136"/>
      <c r="G34" s="136"/>
      <c r="H34" s="153"/>
    </row>
    <row r="35" spans="2:8" ht="20.25" customHeight="1">
      <c r="B35" s="158"/>
    </row>
    <row r="36" spans="2:8" ht="20.25" customHeight="1">
      <c r="B36" s="158"/>
    </row>
    <row r="37" spans="2:8" ht="20.25" customHeight="1">
      <c r="B37" s="158"/>
    </row>
    <row r="38" spans="2:8" ht="20.25" customHeight="1">
      <c r="B38" s="158"/>
    </row>
    <row r="39" spans="2:8" ht="20.25" customHeight="1">
      <c r="B39" s="158"/>
    </row>
    <row r="40" spans="2:8" ht="20.25" customHeight="1">
      <c r="B40" s="158"/>
    </row>
    <row r="41" spans="2:8" ht="20.25" customHeight="1">
      <c r="B41" s="158"/>
    </row>
    <row r="42" spans="2:8" ht="20.25" customHeight="1">
      <c r="B42" s="158"/>
    </row>
    <row r="43" spans="2:8" ht="20.25" customHeight="1">
      <c r="B43" s="158"/>
    </row>
  </sheetData>
  <mergeCells count="3">
    <mergeCell ref="C14:G14"/>
    <mergeCell ref="C30:G30"/>
    <mergeCell ref="E33:F33"/>
  </mergeCells>
  <printOptions horizontalCentered="1"/>
  <pageMargins left="0.19685039370078741" right="0.19685039370078741" top="0.19685039370078741" bottom="0.1968503937007874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46"/>
  <sheetViews>
    <sheetView workbookViewId="0">
      <selection activeCell="C1" sqref="C1"/>
    </sheetView>
  </sheetViews>
  <sheetFormatPr baseColWidth="10" defaultColWidth="12.5546875" defaultRowHeight="20.25" customHeight="1"/>
  <cols>
    <col min="1" max="1" width="1.6640625" style="141" customWidth="1"/>
    <col min="2" max="2" width="4" style="141" customWidth="1"/>
    <col min="3" max="3" width="32.21875" style="141" customWidth="1"/>
    <col min="4" max="4" width="21.21875" style="141" customWidth="1"/>
    <col min="5" max="5" width="7.77734375" style="182" customWidth="1"/>
    <col min="6" max="6" width="17" style="141" customWidth="1"/>
    <col min="7" max="7" width="16.5546875" style="141" customWidth="1"/>
    <col min="8" max="16384" width="12.5546875" style="141"/>
  </cols>
  <sheetData>
    <row r="1" spans="2:7" ht="13.2">
      <c r="C1" s="159" t="str">
        <f>'A 2'!B1</f>
        <v>Empresa:</v>
      </c>
      <c r="D1" s="153" t="str">
        <f>'A 2'!D1</f>
        <v>Unión Estudiantes, S. A</v>
      </c>
      <c r="E1" s="180"/>
      <c r="F1" s="159" t="str">
        <f>'A 2'!F1</f>
        <v>PT.:</v>
      </c>
      <c r="G1" s="160" t="s">
        <v>135</v>
      </c>
    </row>
    <row r="2" spans="2:7" ht="13.2">
      <c r="C2" s="159" t="str">
        <f>'A 2'!B2</f>
        <v>Auditoría de:</v>
      </c>
      <c r="D2" s="153" t="str">
        <f>'A 2'!D2</f>
        <v>Caja y Bancos</v>
      </c>
      <c r="E2" s="180"/>
      <c r="F2" s="159" t="str">
        <f>'A 2'!F2</f>
        <v>FECHA:</v>
      </c>
      <c r="G2" s="161">
        <f>'A 2'!G2</f>
        <v>41668</v>
      </c>
    </row>
    <row r="3" spans="2:7" ht="13.2">
      <c r="C3" s="159" t="str">
        <f>'A 2'!B3</f>
        <v>Fecha:</v>
      </c>
      <c r="D3" s="153" t="str">
        <f>'A 2'!D3</f>
        <v>02/02/2014</v>
      </c>
      <c r="E3" s="180"/>
      <c r="F3" s="159" t="str">
        <f>'A 2'!F3</f>
        <v>HECHO POR:</v>
      </c>
      <c r="G3" s="160" t="s">
        <v>69</v>
      </c>
    </row>
    <row r="4" spans="2:7" ht="13.2">
      <c r="C4" s="159" t="str">
        <f>'A 2'!B4</f>
        <v>Velopez &amp; Asociados</v>
      </c>
      <c r="D4" s="153"/>
      <c r="E4" s="180"/>
      <c r="F4" s="159" t="str">
        <f>'A 2'!F4</f>
        <v>REVISADO POR:</v>
      </c>
      <c r="G4" s="159"/>
    </row>
    <row r="5" spans="2:7" ht="10.199999999999999" customHeight="1">
      <c r="C5" s="162" t="s">
        <v>136</v>
      </c>
      <c r="D5" s="148"/>
      <c r="E5" s="148"/>
      <c r="F5" s="148"/>
      <c r="G5" s="149"/>
    </row>
    <row r="6" spans="2:7" ht="20.25" customHeight="1" thickBot="1">
      <c r="D6" s="149"/>
      <c r="E6" s="149"/>
    </row>
    <row r="7" spans="2:7" s="138" customFormat="1" ht="20.25" customHeight="1">
      <c r="B7" s="359" t="s">
        <v>137</v>
      </c>
      <c r="C7" s="359" t="s">
        <v>28</v>
      </c>
      <c r="D7" s="362" t="s">
        <v>138</v>
      </c>
      <c r="E7" s="363"/>
      <c r="F7" s="363"/>
      <c r="G7" s="364"/>
    </row>
    <row r="8" spans="2:7" s="138" customFormat="1" ht="20.25" customHeight="1" thickBot="1">
      <c r="B8" s="360"/>
      <c r="C8" s="361"/>
      <c r="D8" s="365"/>
      <c r="E8" s="366"/>
      <c r="F8" s="366"/>
      <c r="G8" s="367"/>
    </row>
    <row r="9" spans="2:7" ht="55.8" customHeight="1">
      <c r="B9" s="163">
        <v>1</v>
      </c>
      <c r="C9" s="179" t="s">
        <v>139</v>
      </c>
      <c r="D9" s="368" t="s">
        <v>140</v>
      </c>
      <c r="E9" s="369"/>
      <c r="F9" s="369"/>
      <c r="G9" s="370"/>
    </row>
    <row r="10" spans="2:7" ht="20.25" customHeight="1">
      <c r="B10" s="211" t="s">
        <v>179</v>
      </c>
      <c r="C10" s="165"/>
      <c r="D10" s="356"/>
      <c r="E10" s="357"/>
      <c r="F10" s="357"/>
      <c r="G10" s="358"/>
    </row>
    <row r="11" spans="2:7" ht="20.25" customHeight="1">
      <c r="B11" s="164"/>
      <c r="C11" s="165"/>
      <c r="D11" s="356"/>
      <c r="E11" s="357"/>
      <c r="F11" s="357"/>
      <c r="G11" s="358"/>
    </row>
    <row r="12" spans="2:7" ht="20.25" customHeight="1">
      <c r="B12" s="164"/>
      <c r="C12" s="165"/>
      <c r="D12" s="356"/>
      <c r="E12" s="357"/>
      <c r="F12" s="357"/>
      <c r="G12" s="358"/>
    </row>
    <row r="13" spans="2:7" ht="20.25" customHeight="1">
      <c r="B13" s="164"/>
      <c r="C13" s="165"/>
      <c r="D13" s="356"/>
      <c r="E13" s="357"/>
      <c r="F13" s="357"/>
      <c r="G13" s="358"/>
    </row>
    <row r="14" spans="2:7" ht="9" customHeight="1">
      <c r="B14" s="164"/>
      <c r="C14" s="165"/>
      <c r="D14" s="356"/>
      <c r="E14" s="357"/>
      <c r="F14" s="357"/>
      <c r="G14" s="358"/>
    </row>
    <row r="15" spans="2:7" ht="20.25" customHeight="1">
      <c r="B15" s="164"/>
      <c r="C15" s="165"/>
      <c r="D15" s="356"/>
      <c r="E15" s="357"/>
      <c r="F15" s="357"/>
      <c r="G15" s="358"/>
    </row>
    <row r="16" spans="2:7" ht="20.25" customHeight="1">
      <c r="B16" s="164"/>
      <c r="C16" s="165"/>
      <c r="D16" s="356"/>
      <c r="E16" s="357"/>
      <c r="F16" s="357"/>
      <c r="G16" s="358"/>
    </row>
    <row r="17" spans="2:7" ht="9" customHeight="1">
      <c r="B17" s="164"/>
      <c r="C17" s="165"/>
      <c r="D17" s="356"/>
      <c r="E17" s="357"/>
      <c r="F17" s="357"/>
      <c r="G17" s="358"/>
    </row>
    <row r="18" spans="2:7" ht="20.25" customHeight="1">
      <c r="B18" s="164"/>
      <c r="C18" s="165"/>
      <c r="D18" s="356"/>
      <c r="E18" s="357"/>
      <c r="F18" s="357"/>
      <c r="G18" s="358"/>
    </row>
    <row r="19" spans="2:7" ht="20.25" customHeight="1">
      <c r="B19" s="164"/>
      <c r="C19" s="165"/>
      <c r="D19" s="356"/>
      <c r="E19" s="357"/>
      <c r="F19" s="357"/>
      <c r="G19" s="358"/>
    </row>
    <row r="20" spans="2:7" ht="20.25" customHeight="1">
      <c r="B20" s="164"/>
      <c r="C20" s="165"/>
      <c r="D20" s="356"/>
      <c r="E20" s="357"/>
      <c r="F20" s="357"/>
      <c r="G20" s="358"/>
    </row>
    <row r="21" spans="2:7" ht="20.25" customHeight="1">
      <c r="B21" s="164"/>
      <c r="C21" s="165"/>
      <c r="D21" s="356"/>
      <c r="E21" s="357"/>
      <c r="F21" s="357"/>
      <c r="G21" s="358"/>
    </row>
    <row r="22" spans="2:7" ht="20.25" customHeight="1">
      <c r="B22" s="164"/>
      <c r="C22" s="165"/>
      <c r="D22" s="356"/>
      <c r="E22" s="357"/>
      <c r="F22" s="357"/>
      <c r="G22" s="358"/>
    </row>
    <row r="23" spans="2:7" ht="20.25" customHeight="1">
      <c r="B23" s="164"/>
      <c r="C23" s="165"/>
      <c r="D23" s="356"/>
      <c r="E23" s="357"/>
      <c r="F23" s="357"/>
      <c r="G23" s="358"/>
    </row>
    <row r="24" spans="2:7" ht="20.25" customHeight="1">
      <c r="B24" s="164"/>
      <c r="C24" s="165"/>
      <c r="D24" s="356"/>
      <c r="E24" s="357"/>
      <c r="F24" s="357"/>
      <c r="G24" s="358"/>
    </row>
    <row r="25" spans="2:7" ht="20.25" customHeight="1">
      <c r="B25" s="164"/>
      <c r="C25" s="165"/>
      <c r="D25" s="166"/>
      <c r="E25" s="181"/>
      <c r="F25" s="167"/>
      <c r="G25" s="168"/>
    </row>
    <row r="26" spans="2:7" ht="20.25" customHeight="1">
      <c r="B26" s="164"/>
      <c r="C26" s="165"/>
      <c r="D26" s="166"/>
      <c r="E26" s="181"/>
      <c r="F26" s="167"/>
      <c r="G26" s="168"/>
    </row>
    <row r="27" spans="2:7" ht="20.25" customHeight="1">
      <c r="B27" s="164"/>
      <c r="C27" s="165"/>
      <c r="D27" s="356"/>
      <c r="E27" s="357"/>
      <c r="F27" s="357"/>
      <c r="G27" s="358"/>
    </row>
    <row r="28" spans="2:7" ht="20.25" customHeight="1">
      <c r="B28" s="164"/>
      <c r="C28" s="165"/>
      <c r="D28" s="356"/>
      <c r="E28" s="357"/>
      <c r="F28" s="357"/>
      <c r="G28" s="358"/>
    </row>
    <row r="29" spans="2:7" ht="20.25" customHeight="1">
      <c r="B29" s="164"/>
      <c r="C29" s="165"/>
      <c r="D29" s="356"/>
      <c r="E29" s="357"/>
      <c r="F29" s="357"/>
      <c r="G29" s="358"/>
    </row>
    <row r="30" spans="2:7" ht="20.25" customHeight="1">
      <c r="B30" s="169"/>
      <c r="C30" s="170"/>
      <c r="D30" s="353"/>
      <c r="E30" s="354"/>
      <c r="F30" s="354"/>
      <c r="G30" s="355"/>
    </row>
    <row r="31" spans="2:7" ht="20.25" customHeight="1">
      <c r="D31" s="171"/>
      <c r="E31" s="181"/>
      <c r="F31" s="171"/>
      <c r="G31" s="171"/>
    </row>
    <row r="32" spans="2:7" ht="20.25" customHeight="1">
      <c r="D32" s="171"/>
      <c r="E32" s="181"/>
      <c r="F32" s="171"/>
      <c r="G32" s="171"/>
    </row>
    <row r="33" spans="4:7" ht="20.25" customHeight="1">
      <c r="D33" s="171"/>
      <c r="E33" s="181"/>
      <c r="F33" s="171"/>
      <c r="G33" s="171"/>
    </row>
    <row r="34" spans="4:7" ht="20.25" customHeight="1">
      <c r="D34" s="171"/>
      <c r="E34" s="181"/>
      <c r="F34" s="171"/>
      <c r="G34" s="171"/>
    </row>
    <row r="35" spans="4:7" ht="20.25" customHeight="1">
      <c r="D35" s="171"/>
      <c r="E35" s="181"/>
      <c r="F35" s="171"/>
      <c r="G35" s="171"/>
    </row>
    <row r="36" spans="4:7" ht="20.25" customHeight="1">
      <c r="D36" s="171"/>
      <c r="E36" s="181"/>
      <c r="F36" s="171"/>
      <c r="G36" s="171"/>
    </row>
    <row r="37" spans="4:7" ht="20.25" customHeight="1">
      <c r="D37" s="171"/>
      <c r="E37" s="181"/>
      <c r="F37" s="171"/>
      <c r="G37" s="171"/>
    </row>
    <row r="38" spans="4:7" ht="20.25" customHeight="1">
      <c r="D38" s="171"/>
      <c r="E38" s="181"/>
      <c r="F38" s="171"/>
      <c r="G38" s="171"/>
    </row>
    <row r="39" spans="4:7" ht="20.25" customHeight="1">
      <c r="D39" s="171"/>
      <c r="E39" s="181"/>
      <c r="F39" s="171"/>
      <c r="G39" s="171"/>
    </row>
    <row r="40" spans="4:7" ht="20.25" customHeight="1">
      <c r="D40" s="171"/>
      <c r="E40" s="181"/>
      <c r="F40" s="171"/>
      <c r="G40" s="171"/>
    </row>
    <row r="41" spans="4:7" ht="20.25" customHeight="1">
      <c r="D41" s="171"/>
      <c r="E41" s="181"/>
      <c r="F41" s="171"/>
      <c r="G41" s="171"/>
    </row>
    <row r="42" spans="4:7" ht="20.25" customHeight="1">
      <c r="D42" s="171"/>
      <c r="E42" s="181"/>
      <c r="F42" s="171"/>
      <c r="G42" s="171"/>
    </row>
    <row r="43" spans="4:7" ht="20.25" customHeight="1">
      <c r="D43" s="171"/>
      <c r="E43" s="181"/>
      <c r="F43" s="171"/>
      <c r="G43" s="171"/>
    </row>
    <row r="44" spans="4:7" ht="20.25" customHeight="1">
      <c r="D44" s="171"/>
      <c r="E44" s="181"/>
      <c r="F44" s="171"/>
      <c r="G44" s="171"/>
    </row>
    <row r="45" spans="4:7" ht="20.25" customHeight="1">
      <c r="D45" s="171"/>
      <c r="E45" s="181"/>
      <c r="F45" s="171"/>
      <c r="G45" s="171"/>
    </row>
    <row r="46" spans="4:7" ht="20.25" customHeight="1">
      <c r="D46" s="171"/>
      <c r="E46" s="181"/>
      <c r="F46" s="171"/>
      <c r="G46" s="171"/>
    </row>
  </sheetData>
  <mergeCells count="23">
    <mergeCell ref="D21:G21"/>
    <mergeCell ref="B7:B8"/>
    <mergeCell ref="C7:C8"/>
    <mergeCell ref="D7:G8"/>
    <mergeCell ref="D9:G9"/>
    <mergeCell ref="D10:G10"/>
    <mergeCell ref="D11:G11"/>
    <mergeCell ref="D30:G30"/>
    <mergeCell ref="D12:G12"/>
    <mergeCell ref="D13:G13"/>
    <mergeCell ref="D14:G14"/>
    <mergeCell ref="D15:G15"/>
    <mergeCell ref="D22:G22"/>
    <mergeCell ref="D23:G23"/>
    <mergeCell ref="D24:G24"/>
    <mergeCell ref="D27:G27"/>
    <mergeCell ref="D28:G28"/>
    <mergeCell ref="D29:G29"/>
    <mergeCell ref="D16:G16"/>
    <mergeCell ref="D17:G17"/>
    <mergeCell ref="D18:G18"/>
    <mergeCell ref="D19:G19"/>
    <mergeCell ref="D20:G20"/>
  </mergeCells>
  <printOptions horizontalCentered="1"/>
  <pageMargins left="0.19685039370078741" right="0.19685039370078741" top="0.19685039370078741" bottom="0.1968503937007874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workbookViewId="0">
      <selection activeCell="C11" sqref="C11"/>
    </sheetView>
  </sheetViews>
  <sheetFormatPr baseColWidth="10" defaultRowHeight="14.4"/>
  <cols>
    <col min="1" max="1" width="11.5546875" style="73"/>
    <col min="2" max="2" width="2" style="73" bestFit="1" customWidth="1"/>
    <col min="3" max="3" width="11.5546875" style="73"/>
    <col min="4" max="4" width="17.44140625" style="73" customWidth="1"/>
    <col min="5" max="5" width="12.109375" style="73" customWidth="1"/>
    <col min="6" max="8" width="11.5546875" style="73"/>
    <col min="9" max="9" width="7.44140625" style="73" customWidth="1"/>
    <col min="10" max="16384" width="11.5546875" style="73"/>
  </cols>
  <sheetData>
    <row r="2" spans="2:12">
      <c r="B2" s="89" t="str">
        <f>'A 3'!C1</f>
        <v>Empresa:</v>
      </c>
      <c r="C2" s="86"/>
      <c r="D2" s="76" t="str">
        <f>'A 3'!D1</f>
        <v>Unión Estudiantes, S. A</v>
      </c>
      <c r="E2" s="75"/>
      <c r="F2" s="172" t="str">
        <f>'A 3'!F1</f>
        <v>PT.:</v>
      </c>
      <c r="G2" s="79"/>
      <c r="H2" s="173" t="s">
        <v>141</v>
      </c>
    </row>
    <row r="3" spans="2:12">
      <c r="B3" s="89" t="str">
        <f>'A 3'!C2</f>
        <v>Auditoría de:</v>
      </c>
      <c r="C3" s="86"/>
      <c r="D3" s="76" t="str">
        <f>'A 3'!D2</f>
        <v>Caja y Bancos</v>
      </c>
      <c r="E3" s="75"/>
      <c r="F3" s="172" t="str">
        <f>'A 3'!F2</f>
        <v>FECHA:</v>
      </c>
      <c r="G3" s="79"/>
      <c r="H3" s="174">
        <f>'A 3'!G2</f>
        <v>41668</v>
      </c>
    </row>
    <row r="4" spans="2:12">
      <c r="B4" s="89" t="str">
        <f>'A 3'!C3</f>
        <v>Fecha:</v>
      </c>
      <c r="C4" s="86"/>
      <c r="D4" s="76" t="str">
        <f>'A 3'!D3</f>
        <v>02/02/2014</v>
      </c>
      <c r="F4" s="172" t="str">
        <f>'A 3'!F3</f>
        <v>HECHO POR:</v>
      </c>
      <c r="G4" s="79"/>
      <c r="H4" s="79" t="str">
        <f>'A 3'!G3</f>
        <v>VELG</v>
      </c>
    </row>
    <row r="5" spans="2:12">
      <c r="B5" s="89" t="str">
        <f>'A 3'!C4</f>
        <v>Velopez &amp; Asociados</v>
      </c>
      <c r="C5" s="86"/>
      <c r="D5" s="76"/>
      <c r="F5" s="172" t="str">
        <f>'A 3'!F4</f>
        <v>REVISADO POR:</v>
      </c>
      <c r="G5" s="79"/>
      <c r="H5" s="79"/>
    </row>
    <row r="6" spans="2:12">
      <c r="B6" s="74"/>
    </row>
    <row r="7" spans="2:12">
      <c r="B7" s="74"/>
      <c r="C7" s="74" t="s">
        <v>142</v>
      </c>
    </row>
    <row r="8" spans="2:12">
      <c r="B8" s="74"/>
      <c r="C8" s="74"/>
    </row>
    <row r="10" spans="2:12">
      <c r="B10" s="175" t="s">
        <v>143</v>
      </c>
      <c r="C10" s="81"/>
      <c r="D10" s="81"/>
      <c r="E10" s="81"/>
      <c r="F10" s="81"/>
      <c r="G10" s="81"/>
      <c r="H10" s="81"/>
      <c r="I10" s="82"/>
      <c r="K10" s="176" t="s">
        <v>144</v>
      </c>
    </row>
    <row r="11" spans="2:12">
      <c r="B11" s="90"/>
      <c r="C11" s="84"/>
      <c r="D11" s="84"/>
      <c r="E11" s="84"/>
      <c r="F11" s="84"/>
      <c r="G11" s="84"/>
      <c r="H11" s="84"/>
      <c r="I11" s="85"/>
      <c r="K11" s="73" t="s">
        <v>145</v>
      </c>
    </row>
    <row r="12" spans="2:12">
      <c r="B12" s="177" t="s">
        <v>88</v>
      </c>
      <c r="C12" s="91" t="s">
        <v>146</v>
      </c>
      <c r="D12" s="84"/>
      <c r="E12" s="84"/>
      <c r="F12" s="84"/>
      <c r="G12" s="84"/>
      <c r="H12" s="84"/>
      <c r="I12" s="85"/>
      <c r="K12" s="73" t="s">
        <v>147</v>
      </c>
    </row>
    <row r="13" spans="2:12">
      <c r="B13" s="90">
        <v>1</v>
      </c>
      <c r="C13" s="84" t="s">
        <v>148</v>
      </c>
      <c r="D13" s="84"/>
      <c r="E13" s="84"/>
      <c r="F13" s="84"/>
      <c r="G13" s="84"/>
      <c r="H13" s="84"/>
      <c r="I13" s="85"/>
    </row>
    <row r="14" spans="2:12">
      <c r="B14" s="90"/>
      <c r="C14" s="84"/>
      <c r="D14" s="84"/>
      <c r="E14" s="84"/>
      <c r="F14" s="84"/>
      <c r="G14" s="84"/>
      <c r="H14" s="84"/>
      <c r="I14" s="85"/>
      <c r="K14" s="73" t="s">
        <v>149</v>
      </c>
      <c r="L14" s="73" t="s">
        <v>150</v>
      </c>
    </row>
    <row r="15" spans="2:12">
      <c r="B15" s="90">
        <v>2</v>
      </c>
      <c r="C15" s="84" t="s">
        <v>177</v>
      </c>
      <c r="D15" s="84"/>
      <c r="E15" s="84"/>
      <c r="F15" s="84"/>
      <c r="G15" s="84"/>
      <c r="H15" s="84"/>
      <c r="I15" s="85"/>
      <c r="L15" s="73" t="s">
        <v>151</v>
      </c>
    </row>
    <row r="16" spans="2:12">
      <c r="B16" s="90"/>
      <c r="C16" s="84"/>
      <c r="D16" s="84"/>
      <c r="E16" s="84"/>
      <c r="F16" s="84"/>
      <c r="G16" s="84"/>
      <c r="H16" s="84"/>
      <c r="I16" s="85"/>
    </row>
    <row r="17" spans="2:12">
      <c r="B17" s="112"/>
      <c r="C17" s="115"/>
      <c r="D17" s="115"/>
      <c r="E17" s="115"/>
      <c r="F17" s="115"/>
      <c r="G17" s="115"/>
      <c r="H17" s="115"/>
      <c r="I17" s="117"/>
      <c r="K17" s="73" t="s">
        <v>152</v>
      </c>
      <c r="L17" s="178" t="s">
        <v>153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showGridLines="0" topLeftCell="A5" workbookViewId="0">
      <selection activeCell="C5" sqref="C5"/>
    </sheetView>
  </sheetViews>
  <sheetFormatPr baseColWidth="10" defaultRowHeight="14.4"/>
  <cols>
    <col min="1" max="1" width="11.5546875" style="73"/>
    <col min="2" max="2" width="14.109375" style="73" customWidth="1"/>
    <col min="3" max="3" width="31.33203125" style="73" customWidth="1"/>
    <col min="4" max="4" width="5.109375" style="73" customWidth="1"/>
    <col min="5" max="6" width="11.5546875" style="187"/>
    <col min="7" max="7" width="6.33203125" style="73" customWidth="1"/>
    <col min="8" max="16384" width="11.5546875" style="73"/>
  </cols>
  <sheetData>
    <row r="2" spans="2:7">
      <c r="B2" s="119" t="str">
        <f>[2]Sumaria!B2</f>
        <v>Empresa:</v>
      </c>
      <c r="C2" s="119" t="str">
        <f>[2]Sumaria!D2</f>
        <v>Los tulipanes, S. A.</v>
      </c>
      <c r="E2" s="183" t="str">
        <f>'[2]Centralizadora Activos'!E2</f>
        <v>PT.:</v>
      </c>
      <c r="F2" s="184" t="s">
        <v>57</v>
      </c>
    </row>
    <row r="3" spans="2:7">
      <c r="B3" s="119" t="str">
        <f>[2]Sumaria!B3</f>
        <v>Auditoría de:</v>
      </c>
      <c r="C3" s="119" t="str">
        <f>[2]Sumaria!D3</f>
        <v>Estados financieros</v>
      </c>
      <c r="E3" s="183" t="str">
        <f>'[2]Centralizadora Activos'!E3</f>
        <v>FECHA:</v>
      </c>
      <c r="F3" s="185">
        <v>41668</v>
      </c>
    </row>
    <row r="4" spans="2:7">
      <c r="B4" s="119" t="str">
        <f>[2]Sumaria!B4</f>
        <v>Fecha:</v>
      </c>
      <c r="C4" s="119" t="str">
        <f>[2]Sumaria!D4</f>
        <v>31/12/2013</v>
      </c>
      <c r="E4" s="183" t="str">
        <f>'[2]Centralizadora Activos'!E4</f>
        <v>HECHO POR:</v>
      </c>
      <c r="F4" s="186" t="s">
        <v>104</v>
      </c>
    </row>
    <row r="5" spans="2:7">
      <c r="B5" s="119" t="str">
        <f>[2]Sumaria!B5</f>
        <v>Velopez &amp; Asociados</v>
      </c>
      <c r="C5" s="76"/>
      <c r="E5" s="183" t="str">
        <f>'[2]Centralizadora Activos'!E5</f>
        <v>REVISADO POR:</v>
      </c>
      <c r="F5" s="186"/>
    </row>
    <row r="6" spans="2:7">
      <c r="B6" s="119" t="s">
        <v>154</v>
      </c>
      <c r="C6" s="76"/>
    </row>
    <row r="7" spans="2:7">
      <c r="E7" s="371" t="s">
        <v>72</v>
      </c>
      <c r="F7" s="371"/>
      <c r="G7" s="74" t="s">
        <v>78</v>
      </c>
    </row>
    <row r="8" spans="2:7">
      <c r="B8" s="188" t="s">
        <v>32</v>
      </c>
      <c r="C8" s="188" t="s">
        <v>73</v>
      </c>
      <c r="D8" s="189"/>
      <c r="E8" s="190" t="s">
        <v>75</v>
      </c>
      <c r="F8" s="190" t="s">
        <v>76</v>
      </c>
      <c r="G8" s="189"/>
    </row>
    <row r="9" spans="2:7">
      <c r="B9" s="191"/>
      <c r="C9" s="88"/>
      <c r="D9" s="79"/>
      <c r="E9" s="192"/>
      <c r="F9" s="192"/>
      <c r="G9" s="79"/>
    </row>
    <row r="10" spans="2:7">
      <c r="B10" s="191">
        <v>1</v>
      </c>
      <c r="C10" s="88" t="s">
        <v>155</v>
      </c>
      <c r="D10" s="173" t="s">
        <v>113</v>
      </c>
      <c r="E10" s="192">
        <f>-'A-6'!G34</f>
        <v>2410</v>
      </c>
      <c r="F10" s="192"/>
      <c r="G10" s="173" t="s">
        <v>107</v>
      </c>
    </row>
    <row r="11" spans="2:7">
      <c r="B11" s="191"/>
      <c r="C11" s="76" t="s">
        <v>156</v>
      </c>
      <c r="D11" s="79"/>
      <c r="E11" s="192"/>
      <c r="F11" s="192"/>
      <c r="G11" s="79"/>
    </row>
    <row r="12" spans="2:7" ht="15" thickBot="1">
      <c r="B12" s="191"/>
      <c r="C12" s="193" t="s">
        <v>157</v>
      </c>
      <c r="D12" s="106"/>
      <c r="E12" s="194"/>
      <c r="F12" s="194">
        <f>E10</f>
        <v>2410</v>
      </c>
      <c r="G12" s="173" t="s">
        <v>107</v>
      </c>
    </row>
    <row r="13" spans="2:7" ht="15" thickTop="1">
      <c r="B13" s="191"/>
      <c r="C13" s="88" t="s">
        <v>158</v>
      </c>
      <c r="D13" s="79"/>
      <c r="E13" s="195">
        <f>SUM(E10:E12)</f>
        <v>2410</v>
      </c>
      <c r="F13" s="195">
        <f>SUM(F10:F12)</f>
        <v>2410</v>
      </c>
      <c r="G13" s="79"/>
    </row>
    <row r="14" spans="2:7">
      <c r="B14" s="191"/>
      <c r="C14" s="88"/>
      <c r="D14" s="79"/>
      <c r="E14" s="192"/>
      <c r="F14" s="192"/>
      <c r="G14" s="79"/>
    </row>
    <row r="15" spans="2:7">
      <c r="B15" s="191">
        <v>2</v>
      </c>
      <c r="C15" s="88" t="s">
        <v>157</v>
      </c>
      <c r="D15" s="173" t="s">
        <v>113</v>
      </c>
      <c r="E15" s="192">
        <f>'A-7'!G14</f>
        <v>5000</v>
      </c>
      <c r="F15" s="192"/>
      <c r="G15" s="173" t="s">
        <v>110</v>
      </c>
    </row>
    <row r="16" spans="2:7">
      <c r="B16" s="191"/>
      <c r="C16" s="76" t="s">
        <v>156</v>
      </c>
      <c r="D16" s="79"/>
      <c r="E16" s="192"/>
      <c r="F16" s="192"/>
      <c r="G16" s="79"/>
    </row>
    <row r="17" spans="2:7" ht="15" thickBot="1">
      <c r="B17" s="191"/>
      <c r="C17" s="88" t="s">
        <v>159</v>
      </c>
      <c r="D17" s="173" t="s">
        <v>113</v>
      </c>
      <c r="E17" s="194"/>
      <c r="F17" s="194">
        <f>E15</f>
        <v>5000</v>
      </c>
      <c r="G17" s="173" t="s">
        <v>110</v>
      </c>
    </row>
    <row r="18" spans="2:7" ht="15" thickTop="1">
      <c r="B18" s="191"/>
      <c r="C18" s="88"/>
      <c r="D18" s="79"/>
      <c r="E18" s="195">
        <f>SUM(E15:E17)</f>
        <v>5000</v>
      </c>
      <c r="F18" s="195">
        <f>SUM(F15:F17)</f>
        <v>5000</v>
      </c>
      <c r="G18" s="79"/>
    </row>
    <row r="19" spans="2:7">
      <c r="B19" s="191">
        <v>3</v>
      </c>
      <c r="C19" s="88" t="s">
        <v>160</v>
      </c>
      <c r="D19" s="173" t="s">
        <v>161</v>
      </c>
      <c r="E19" s="192">
        <f>'A-7'!G16</f>
        <v>690</v>
      </c>
      <c r="F19" s="192"/>
      <c r="G19" s="173" t="s">
        <v>107</v>
      </c>
    </row>
    <row r="20" spans="2:7">
      <c r="B20" s="191"/>
      <c r="C20" s="76" t="s">
        <v>156</v>
      </c>
      <c r="D20" s="79"/>
      <c r="E20" s="192"/>
      <c r="F20" s="192"/>
      <c r="G20" s="79"/>
    </row>
    <row r="21" spans="2:7" ht="15" thickBot="1">
      <c r="B21" s="191"/>
      <c r="C21" s="88" t="s">
        <v>66</v>
      </c>
      <c r="D21" s="173" t="s">
        <v>113</v>
      </c>
      <c r="E21" s="194"/>
      <c r="F21" s="194">
        <f>E19</f>
        <v>690</v>
      </c>
      <c r="G21" s="79"/>
    </row>
    <row r="22" spans="2:7" ht="15" thickTop="1">
      <c r="B22" s="191"/>
      <c r="C22" s="76" t="s">
        <v>180</v>
      </c>
      <c r="D22" s="172"/>
      <c r="E22" s="195">
        <f>SUM(E19:E21)</f>
        <v>690</v>
      </c>
      <c r="F22" s="195">
        <f>SUM(F19:F21)</f>
        <v>690</v>
      </c>
      <c r="G22" s="172"/>
    </row>
    <row r="23" spans="2:7">
      <c r="B23" s="191"/>
      <c r="C23" s="76"/>
      <c r="D23" s="79"/>
      <c r="E23" s="192"/>
      <c r="F23" s="192"/>
      <c r="G23" s="79"/>
    </row>
    <row r="24" spans="2:7">
      <c r="B24" s="191"/>
      <c r="C24" s="88"/>
      <c r="D24" s="173"/>
      <c r="E24" s="192"/>
      <c r="F24" s="192"/>
      <c r="G24" s="173"/>
    </row>
    <row r="25" spans="2:7">
      <c r="B25" s="191"/>
      <c r="C25" s="76"/>
      <c r="D25" s="79"/>
      <c r="E25" s="192"/>
      <c r="F25" s="192"/>
      <c r="G25" s="79"/>
    </row>
    <row r="26" spans="2:7" ht="15" thickBot="1">
      <c r="B26" s="191"/>
      <c r="C26" s="193"/>
      <c r="D26" s="79"/>
      <c r="E26" s="194"/>
      <c r="F26" s="194"/>
      <c r="G26" s="173"/>
    </row>
    <row r="27" spans="2:7" ht="15" thickTop="1">
      <c r="B27" s="191"/>
      <c r="C27" s="88"/>
      <c r="D27" s="79"/>
      <c r="E27" s="195"/>
      <c r="F27" s="195"/>
      <c r="G27" s="79"/>
    </row>
    <row r="28" spans="2:7">
      <c r="B28" s="191"/>
      <c r="C28" s="88"/>
      <c r="D28" s="79"/>
      <c r="E28" s="192"/>
      <c r="F28" s="192"/>
      <c r="G28" s="79"/>
    </row>
    <row r="29" spans="2:7">
      <c r="B29" s="191"/>
      <c r="C29" s="88"/>
      <c r="D29" s="173"/>
      <c r="E29" s="192"/>
      <c r="F29" s="192"/>
      <c r="G29" s="173"/>
    </row>
    <row r="30" spans="2:7">
      <c r="B30" s="191"/>
      <c r="C30" s="76"/>
      <c r="D30" s="79"/>
      <c r="E30" s="192"/>
      <c r="F30" s="192"/>
      <c r="G30" s="79"/>
    </row>
    <row r="31" spans="2:7" ht="15" thickBot="1">
      <c r="B31" s="191"/>
      <c r="C31" s="193"/>
      <c r="D31" s="173"/>
      <c r="E31" s="194"/>
      <c r="F31" s="194"/>
      <c r="G31" s="173"/>
    </row>
    <row r="32" spans="2:7" ht="15" thickTop="1">
      <c r="B32" s="191"/>
      <c r="C32" s="88"/>
      <c r="D32" s="79"/>
      <c r="E32" s="195"/>
      <c r="F32" s="195"/>
      <c r="G32" s="79"/>
    </row>
    <row r="33" spans="2:7">
      <c r="B33" s="191"/>
      <c r="C33" s="88"/>
      <c r="D33" s="88"/>
      <c r="E33" s="186"/>
      <c r="F33" s="186"/>
      <c r="G33" s="88"/>
    </row>
    <row r="34" spans="2:7">
      <c r="B34" s="191"/>
      <c r="C34" s="88"/>
      <c r="D34" s="88"/>
      <c r="E34" s="186"/>
      <c r="F34" s="186"/>
      <c r="G34" s="88"/>
    </row>
    <row r="35" spans="2:7">
      <c r="B35" s="191"/>
      <c r="C35" s="88"/>
      <c r="D35" s="88"/>
      <c r="E35" s="186"/>
      <c r="F35" s="186"/>
      <c r="G35" s="88"/>
    </row>
    <row r="36" spans="2:7">
      <c r="B36" s="191"/>
      <c r="C36" s="88"/>
      <c r="D36" s="88"/>
      <c r="E36" s="186"/>
      <c r="F36" s="186"/>
      <c r="G36" s="88"/>
    </row>
    <row r="37" spans="2:7">
      <c r="B37" s="191"/>
      <c r="C37" s="88"/>
      <c r="D37" s="88"/>
      <c r="E37" s="186"/>
      <c r="F37" s="186"/>
      <c r="G37" s="88"/>
    </row>
  </sheetData>
  <mergeCells count="1">
    <mergeCell ref="E7: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topLeftCell="A34" workbookViewId="0">
      <selection activeCell="G41" sqref="G41"/>
    </sheetView>
  </sheetViews>
  <sheetFormatPr baseColWidth="10" defaultColWidth="0" defaultRowHeight="15.75" customHeight="1" zeroHeight="1"/>
  <cols>
    <col min="1" max="1" width="2.5546875" style="1" customWidth="1"/>
    <col min="2" max="2" width="19.5546875" style="1" customWidth="1"/>
    <col min="3" max="3" width="13.88671875" style="1" customWidth="1"/>
    <col min="4" max="4" width="13.6640625" style="1" customWidth="1"/>
    <col min="5" max="5" width="15.44140625" style="1" customWidth="1"/>
    <col min="6" max="6" width="10.44140625" style="1" customWidth="1"/>
    <col min="7" max="7" width="21.44140625" style="1" customWidth="1"/>
    <col min="8" max="8" width="2.6640625" style="1" customWidth="1"/>
    <col min="9" max="16384" width="11.44140625" style="1" hidden="1"/>
  </cols>
  <sheetData>
    <row r="1" spans="1:7" ht="15.75" customHeight="1">
      <c r="B1" s="35"/>
      <c r="C1" s="2"/>
      <c r="D1" s="2"/>
      <c r="E1" s="2"/>
      <c r="F1" s="2"/>
      <c r="G1" s="2"/>
    </row>
    <row r="2" spans="1:7" ht="15.75" customHeight="1">
      <c r="B2" s="68" t="str">
        <f>'[2]C-13'!B2</f>
        <v>Empresa:</v>
      </c>
      <c r="C2" s="69" t="s">
        <v>67</v>
      </c>
      <c r="D2" s="3"/>
      <c r="E2" s="3"/>
      <c r="F2" s="45" t="str">
        <f>'[2]C-13'!F2</f>
        <v>PT.:</v>
      </c>
      <c r="G2" s="67" t="s">
        <v>107</v>
      </c>
    </row>
    <row r="3" spans="1:7" ht="15.75" customHeight="1">
      <c r="B3" s="68" t="str">
        <f>'[2]C-13'!B3</f>
        <v>Auditoría de:</v>
      </c>
      <c r="C3" s="70" t="s">
        <v>66</v>
      </c>
      <c r="D3" s="3"/>
      <c r="E3" s="3"/>
      <c r="F3" s="45" t="str">
        <f>'[2]C-13'!F3</f>
        <v>FECHA:</v>
      </c>
      <c r="G3" s="41"/>
    </row>
    <row r="4" spans="1:7" ht="15.75" customHeight="1">
      <c r="B4" s="68" t="str">
        <f>'[2]C-13'!B4</f>
        <v>Fecha:</v>
      </c>
      <c r="C4" s="71" t="s">
        <v>68</v>
      </c>
      <c r="D4" s="3"/>
      <c r="E4" s="3"/>
      <c r="F4" s="45" t="str">
        <f>'[2]C-13'!F4</f>
        <v>HECHO POR:</v>
      </c>
      <c r="G4" s="67" t="s">
        <v>69</v>
      </c>
    </row>
    <row r="5" spans="1:7" ht="15.75" customHeight="1">
      <c r="B5" s="68" t="str">
        <f>'[2]C-13'!B5</f>
        <v>Velopez &amp; Asociados</v>
      </c>
      <c r="C5" s="72"/>
      <c r="D5" s="3"/>
      <c r="E5" s="3"/>
      <c r="F5" s="45" t="str">
        <f>'[2]C-13'!F5</f>
        <v>REVISADO POR:</v>
      </c>
      <c r="G5" s="67"/>
    </row>
    <row r="6" spans="1:7" ht="15.6">
      <c r="B6" s="33"/>
      <c r="C6" s="33"/>
      <c r="D6" s="33"/>
      <c r="E6" s="33"/>
      <c r="F6" s="33"/>
      <c r="G6" s="33"/>
    </row>
    <row r="7" spans="1:7" ht="17.399999999999999">
      <c r="B7" s="373" t="s">
        <v>0</v>
      </c>
      <c r="C7" s="373"/>
      <c r="D7" s="373"/>
      <c r="E7" s="373"/>
      <c r="F7" s="373"/>
      <c r="G7" s="373"/>
    </row>
    <row r="8" spans="1:7" ht="15.6">
      <c r="B8" s="2"/>
      <c r="C8" s="2"/>
      <c r="D8" s="2"/>
      <c r="E8" s="2"/>
      <c r="F8" s="2"/>
      <c r="G8" s="4"/>
    </row>
    <row r="9" spans="1:7" ht="20.100000000000001" customHeight="1">
      <c r="B9" s="374" t="s">
        <v>47</v>
      </c>
      <c r="C9" s="374"/>
      <c r="D9" s="374"/>
      <c r="E9" s="374"/>
      <c r="F9" s="374"/>
      <c r="G9" s="374"/>
    </row>
    <row r="10" spans="1:7" ht="20.100000000000001" customHeight="1">
      <c r="B10" s="374" t="s">
        <v>48</v>
      </c>
      <c r="C10" s="374"/>
      <c r="D10" s="374"/>
      <c r="E10" s="374"/>
      <c r="F10" s="374"/>
      <c r="G10" s="374"/>
    </row>
    <row r="11" spans="1:7" ht="16.5" customHeight="1">
      <c r="A11" s="2"/>
      <c r="C11" s="2"/>
      <c r="D11" s="2"/>
      <c r="E11" s="2"/>
      <c r="F11" s="3"/>
      <c r="G11" s="2"/>
    </row>
    <row r="12" spans="1:7" ht="15.6">
      <c r="B12" s="2"/>
      <c r="C12" s="2"/>
      <c r="D12" s="2"/>
      <c r="E12" s="2"/>
      <c r="F12" s="2"/>
      <c r="G12" s="2"/>
    </row>
    <row r="13" spans="1:7" ht="15.6">
      <c r="B13" s="372" t="s">
        <v>1</v>
      </c>
      <c r="C13" s="372"/>
      <c r="D13" s="2"/>
      <c r="E13" s="2"/>
      <c r="F13" s="5"/>
      <c r="G13" s="6"/>
    </row>
    <row r="14" spans="1:7" ht="27.6">
      <c r="B14" s="39" t="s">
        <v>43</v>
      </c>
      <c r="C14" s="38" t="s">
        <v>42</v>
      </c>
      <c r="D14" s="37" t="s">
        <v>44</v>
      </c>
      <c r="E14" s="40" t="s">
        <v>45</v>
      </c>
      <c r="F14" s="37" t="s">
        <v>42</v>
      </c>
      <c r="G14" s="37" t="s">
        <v>44</v>
      </c>
    </row>
    <row r="15" spans="1:7" ht="15.6">
      <c r="B15" s="42">
        <v>200</v>
      </c>
      <c r="C15" s="63">
        <v>3</v>
      </c>
      <c r="D15" s="61">
        <f>C15*B15</f>
        <v>600</v>
      </c>
      <c r="E15" s="42">
        <v>1</v>
      </c>
      <c r="F15" s="41">
        <v>0</v>
      </c>
      <c r="G15" s="47">
        <f t="shared" ref="G15:G21" si="0">F15*E15</f>
        <v>0</v>
      </c>
    </row>
    <row r="16" spans="1:7" ht="15.6">
      <c r="B16" s="42">
        <v>100</v>
      </c>
      <c r="C16" s="63">
        <v>6</v>
      </c>
      <c r="D16" s="61">
        <f t="shared" ref="D16:D21" si="1">C16*B16</f>
        <v>600</v>
      </c>
      <c r="E16" s="42">
        <v>0.5</v>
      </c>
      <c r="F16" s="41">
        <v>0</v>
      </c>
      <c r="G16" s="47">
        <f t="shared" si="0"/>
        <v>0</v>
      </c>
    </row>
    <row r="17" spans="1:7" ht="15.6">
      <c r="B17" s="42">
        <v>50</v>
      </c>
      <c r="C17" s="63">
        <v>1</v>
      </c>
      <c r="D17" s="61">
        <f t="shared" si="1"/>
        <v>50</v>
      </c>
      <c r="E17" s="42">
        <v>0.25</v>
      </c>
      <c r="F17" s="41">
        <v>0</v>
      </c>
      <c r="G17" s="47">
        <f t="shared" si="0"/>
        <v>0</v>
      </c>
    </row>
    <row r="18" spans="1:7" ht="15.6">
      <c r="B18" s="42">
        <v>20</v>
      </c>
      <c r="C18" s="63">
        <v>1</v>
      </c>
      <c r="D18" s="61">
        <f t="shared" si="1"/>
        <v>20</v>
      </c>
      <c r="E18" s="42">
        <v>0.1</v>
      </c>
      <c r="F18" s="41">
        <v>0</v>
      </c>
      <c r="G18" s="47">
        <f t="shared" si="0"/>
        <v>0</v>
      </c>
    </row>
    <row r="19" spans="1:7" ht="15.6">
      <c r="B19" s="42">
        <v>10</v>
      </c>
      <c r="C19" s="63">
        <v>2</v>
      </c>
      <c r="D19" s="61">
        <f t="shared" si="1"/>
        <v>20</v>
      </c>
      <c r="E19" s="42">
        <v>0.5</v>
      </c>
      <c r="F19" s="41">
        <v>0</v>
      </c>
      <c r="G19" s="47">
        <f t="shared" si="0"/>
        <v>0</v>
      </c>
    </row>
    <row r="20" spans="1:7" ht="15.6">
      <c r="B20" s="42">
        <v>5</v>
      </c>
      <c r="C20" s="63">
        <v>0</v>
      </c>
      <c r="D20" s="61">
        <f t="shared" si="1"/>
        <v>0</v>
      </c>
      <c r="E20" s="42">
        <v>0.01</v>
      </c>
      <c r="F20" s="41">
        <v>0</v>
      </c>
      <c r="G20" s="47">
        <f t="shared" si="0"/>
        <v>0</v>
      </c>
    </row>
    <row r="21" spans="1:7" ht="15.6">
      <c r="A21" s="2"/>
      <c r="B21" s="42">
        <v>1</v>
      </c>
      <c r="C21" s="63">
        <v>0</v>
      </c>
      <c r="D21" s="61">
        <f t="shared" si="1"/>
        <v>0</v>
      </c>
      <c r="E21" s="42"/>
      <c r="F21" s="41"/>
      <c r="G21" s="47">
        <f t="shared" si="0"/>
        <v>0</v>
      </c>
    </row>
    <row r="22" spans="1:7" ht="15.6">
      <c r="A22" s="2"/>
      <c r="B22" s="42"/>
      <c r="C22" s="63"/>
      <c r="D22" s="61"/>
      <c r="E22" s="42"/>
      <c r="F22" s="41"/>
      <c r="G22" s="47"/>
    </row>
    <row r="23" spans="1:7" ht="15.6">
      <c r="A23" s="2"/>
      <c r="B23" s="43" t="s">
        <v>44</v>
      </c>
      <c r="C23" s="41"/>
      <c r="D23" s="62">
        <f>SUM(D15:D21)</f>
        <v>1290</v>
      </c>
      <c r="E23" s="43" t="s">
        <v>44</v>
      </c>
      <c r="F23" s="41"/>
      <c r="G23" s="47">
        <f>SUM(G15:G21)</f>
        <v>0</v>
      </c>
    </row>
    <row r="24" spans="1:7" ht="15.6">
      <c r="C24" s="2"/>
    </row>
    <row r="25" spans="1:7" ht="15.6">
      <c r="B25" s="7"/>
      <c r="C25" s="2"/>
      <c r="D25" s="2"/>
      <c r="E25" s="2"/>
      <c r="F25" s="2"/>
      <c r="G25" s="8"/>
    </row>
    <row r="26" spans="1:7" ht="15.6">
      <c r="B26" s="372" t="s">
        <v>3</v>
      </c>
      <c r="C26" s="372"/>
      <c r="D26" s="2"/>
      <c r="E26" s="2"/>
      <c r="F26" s="5" t="s">
        <v>2</v>
      </c>
      <c r="G26" s="58">
        <f>SUM(E27:E30)</f>
        <v>3000</v>
      </c>
    </row>
    <row r="27" spans="1:7" ht="15.75" customHeight="1">
      <c r="A27" s="2" t="s">
        <v>4</v>
      </c>
      <c r="C27" s="36"/>
      <c r="D27" s="5" t="s">
        <v>2</v>
      </c>
      <c r="E27" s="60">
        <f>'A-6-1'!E11</f>
        <v>1000</v>
      </c>
      <c r="F27" s="196" t="s">
        <v>162</v>
      </c>
      <c r="G27" s="8"/>
    </row>
    <row r="28" spans="1:7" ht="15.75" customHeight="1">
      <c r="A28" s="2" t="s">
        <v>5</v>
      </c>
      <c r="C28" s="36"/>
      <c r="D28" s="5" t="s">
        <v>2</v>
      </c>
      <c r="E28" s="60">
        <v>0</v>
      </c>
      <c r="F28" s="2"/>
      <c r="G28" s="8"/>
    </row>
    <row r="29" spans="1:7" ht="15.75" customHeight="1">
      <c r="A29" s="2" t="s">
        <v>6</v>
      </c>
      <c r="C29" s="36"/>
      <c r="D29" s="5" t="s">
        <v>2</v>
      </c>
      <c r="E29" s="60">
        <v>0</v>
      </c>
      <c r="F29" s="2"/>
      <c r="G29" s="8"/>
    </row>
    <row r="30" spans="1:7" ht="15.75" customHeight="1">
      <c r="A30" s="2" t="s">
        <v>7</v>
      </c>
      <c r="C30" s="36"/>
      <c r="D30" s="5" t="s">
        <v>2</v>
      </c>
      <c r="E30" s="60">
        <f>'A-6-2'!D40</f>
        <v>2000</v>
      </c>
      <c r="F30" s="196" t="s">
        <v>162</v>
      </c>
      <c r="G30" s="8"/>
    </row>
    <row r="31" spans="1:7" ht="15.6">
      <c r="B31" s="7"/>
      <c r="C31" s="2"/>
      <c r="D31" s="9"/>
      <c r="E31" s="2"/>
      <c r="F31" s="2"/>
      <c r="G31" s="8"/>
    </row>
    <row r="32" spans="1:7" ht="15.6">
      <c r="A32" s="2"/>
      <c r="B32" s="376" t="s">
        <v>8</v>
      </c>
      <c r="C32" s="376"/>
      <c r="D32" s="2"/>
      <c r="E32" s="2"/>
      <c r="F32" s="5" t="s">
        <v>2</v>
      </c>
      <c r="G32" s="58">
        <f>G26+D23</f>
        <v>4290</v>
      </c>
    </row>
    <row r="33" spans="1:7" ht="15.6">
      <c r="A33" s="2"/>
      <c r="B33" s="376" t="s">
        <v>9</v>
      </c>
      <c r="C33" s="376"/>
      <c r="D33" s="2"/>
      <c r="E33" s="2"/>
      <c r="F33" s="5" t="s">
        <v>2</v>
      </c>
      <c r="G33" s="59">
        <v>6700</v>
      </c>
    </row>
    <row r="34" spans="1:7" ht="15.75" customHeight="1">
      <c r="A34" s="2"/>
      <c r="B34" s="375" t="s">
        <v>10</v>
      </c>
      <c r="C34" s="375"/>
      <c r="D34" s="2"/>
      <c r="E34" s="2"/>
      <c r="F34" s="5" t="s">
        <v>2</v>
      </c>
      <c r="G34" s="58">
        <f>G32-G33</f>
        <v>-2410</v>
      </c>
    </row>
    <row r="35" spans="1:7" ht="15.75" customHeight="1">
      <c r="A35" s="2"/>
      <c r="B35" s="375" t="s">
        <v>11</v>
      </c>
      <c r="C35" s="375"/>
      <c r="D35" s="2"/>
      <c r="E35" s="2"/>
      <c r="F35" s="5" t="s">
        <v>2</v>
      </c>
      <c r="G35" s="424"/>
    </row>
    <row r="36" spans="1:7" ht="15.75" customHeight="1">
      <c r="A36" s="2"/>
      <c r="B36" s="375" t="s">
        <v>12</v>
      </c>
      <c r="C36" s="375"/>
      <c r="D36" s="2"/>
      <c r="E36" s="2"/>
      <c r="F36" s="5" t="s">
        <v>2</v>
      </c>
      <c r="G36" s="58">
        <v>0</v>
      </c>
    </row>
    <row r="37" spans="1:7" ht="15.75" customHeight="1">
      <c r="A37" s="2"/>
      <c r="B37" s="375" t="s">
        <v>13</v>
      </c>
      <c r="C37" s="375"/>
      <c r="D37" s="2"/>
      <c r="E37" s="2"/>
      <c r="F37" s="5" t="s">
        <v>2</v>
      </c>
      <c r="G37" s="58">
        <f>G34</f>
        <v>-2410</v>
      </c>
    </row>
    <row r="38" spans="1:7" ht="8.25" customHeight="1">
      <c r="A38" s="2"/>
      <c r="B38" s="2"/>
      <c r="C38" s="2"/>
      <c r="D38" s="2"/>
      <c r="E38" s="2"/>
      <c r="F38" s="2"/>
      <c r="G38" s="2"/>
    </row>
    <row r="39" spans="1:7" ht="18" customHeight="1">
      <c r="A39" s="2"/>
      <c r="B39" s="10" t="s">
        <v>63</v>
      </c>
      <c r="C39" s="11"/>
      <c r="D39" s="11"/>
      <c r="E39" s="11"/>
      <c r="F39" s="11"/>
      <c r="G39" s="12"/>
    </row>
    <row r="40" spans="1:7" ht="18" customHeight="1">
      <c r="A40" s="2"/>
      <c r="B40" s="57" t="s">
        <v>62</v>
      </c>
      <c r="C40" s="14"/>
      <c r="D40" s="14"/>
      <c r="E40" s="14"/>
      <c r="F40" s="14"/>
      <c r="G40" s="15"/>
    </row>
    <row r="41" spans="1:7" ht="18" customHeight="1">
      <c r="A41" s="2"/>
      <c r="B41" s="13"/>
      <c r="C41" s="14"/>
      <c r="D41" s="14"/>
      <c r="E41" s="14"/>
      <c r="F41" s="14"/>
      <c r="G41" s="15"/>
    </row>
    <row r="42" spans="1:7" ht="18" customHeight="1">
      <c r="A42" s="2"/>
      <c r="B42" s="13" t="s">
        <v>274</v>
      </c>
      <c r="C42" s="14"/>
      <c r="D42" s="14"/>
      <c r="E42" s="14"/>
      <c r="F42" s="14"/>
      <c r="G42" s="15"/>
    </row>
    <row r="43" spans="1:7" ht="18" customHeight="1">
      <c r="A43" s="2"/>
      <c r="B43" s="13"/>
      <c r="C43" s="14"/>
      <c r="D43" s="14"/>
      <c r="E43" s="14"/>
      <c r="F43" s="14"/>
      <c r="G43" s="15"/>
    </row>
    <row r="44" spans="1:7" ht="18" customHeight="1">
      <c r="A44" s="2"/>
      <c r="B44" s="16"/>
      <c r="C44" s="17"/>
      <c r="D44" s="17"/>
      <c r="E44" s="17"/>
      <c r="F44" s="17"/>
      <c r="G44" s="18"/>
    </row>
    <row r="45" spans="1:7" ht="15.6">
      <c r="A45" s="2"/>
      <c r="B45" s="2" t="s">
        <v>187</v>
      </c>
      <c r="C45" s="2"/>
      <c r="D45" s="2"/>
      <c r="E45" s="2"/>
      <c r="F45" s="2"/>
      <c r="G45" s="2"/>
    </row>
    <row r="46" spans="1:7" ht="88.5" customHeight="1">
      <c r="B46" s="379" t="s">
        <v>64</v>
      </c>
      <c r="C46" s="380"/>
      <c r="D46" s="380"/>
      <c r="E46" s="380"/>
      <c r="F46" s="380"/>
      <c r="G46" s="381"/>
    </row>
    <row r="47" spans="1:7" ht="15.6">
      <c r="B47" s="7" t="s">
        <v>188</v>
      </c>
      <c r="C47" s="2"/>
      <c r="D47" s="2"/>
      <c r="E47" s="2"/>
      <c r="F47" s="2"/>
      <c r="G47" s="2"/>
    </row>
    <row r="48" spans="1:7" ht="15.6">
      <c r="B48" s="2"/>
      <c r="C48" s="2"/>
      <c r="D48" s="2"/>
      <c r="E48" s="2"/>
      <c r="F48" s="2"/>
      <c r="G48" s="2"/>
    </row>
    <row r="49" spans="2:7" ht="15.6">
      <c r="B49" s="64" t="s">
        <v>65</v>
      </c>
      <c r="C49" s="65"/>
      <c r="D49" s="378" t="s">
        <v>14</v>
      </c>
      <c r="E49" s="378"/>
      <c r="F49" s="378"/>
      <c r="G49" s="378"/>
    </row>
    <row r="50" spans="2:7" ht="15.6">
      <c r="B50" s="378" t="s">
        <v>15</v>
      </c>
      <c r="C50" s="378"/>
      <c r="D50" s="378" t="s">
        <v>16</v>
      </c>
      <c r="E50" s="378"/>
      <c r="F50" s="378"/>
      <c r="G50" s="378"/>
    </row>
    <row r="51" spans="2:7" ht="15.6">
      <c r="C51" s="3"/>
      <c r="D51" s="3"/>
      <c r="E51" s="3"/>
      <c r="F51" s="3"/>
      <c r="G51" s="3"/>
    </row>
    <row r="52" spans="2:7" ht="15.6">
      <c r="B52" s="3"/>
      <c r="C52" s="3"/>
      <c r="D52" s="3"/>
      <c r="E52" s="3"/>
      <c r="F52" s="3"/>
      <c r="G52" s="3"/>
    </row>
    <row r="53" spans="2:7" ht="15.6">
      <c r="B53" s="377" t="s">
        <v>46</v>
      </c>
      <c r="C53" s="377"/>
      <c r="D53" s="378" t="s">
        <v>14</v>
      </c>
      <c r="E53" s="378"/>
      <c r="F53" s="378"/>
      <c r="G53" s="378"/>
    </row>
    <row r="54" spans="2:7" ht="15.6">
      <c r="B54" s="378" t="s">
        <v>17</v>
      </c>
      <c r="C54" s="378"/>
      <c r="D54" s="378" t="s">
        <v>16</v>
      </c>
      <c r="E54" s="378"/>
      <c r="F54" s="378"/>
      <c r="G54" s="378"/>
    </row>
    <row r="55" spans="2:7" ht="15.6" hidden="1"/>
  </sheetData>
  <sheetProtection selectLockedCells="1" selectUnlockedCells="1"/>
  <mergeCells count="19">
    <mergeCell ref="B53:C53"/>
    <mergeCell ref="D53:G53"/>
    <mergeCell ref="B54:C54"/>
    <mergeCell ref="D54:G54"/>
    <mergeCell ref="B36:C36"/>
    <mergeCell ref="B37:C37"/>
    <mergeCell ref="B46:G46"/>
    <mergeCell ref="D49:G49"/>
    <mergeCell ref="B50:C50"/>
    <mergeCell ref="D50:G50"/>
    <mergeCell ref="B13:C13"/>
    <mergeCell ref="B7:G7"/>
    <mergeCell ref="B9:G9"/>
    <mergeCell ref="B10:G10"/>
    <mergeCell ref="B35:C35"/>
    <mergeCell ref="B26:C26"/>
    <mergeCell ref="B32:C32"/>
    <mergeCell ref="B33:C33"/>
    <mergeCell ref="B34:C34"/>
  </mergeCells>
  <printOptions horizontalCentered="1"/>
  <pageMargins left="0" right="0" top="0.59055118110236227" bottom="0" header="0" footer="0"/>
  <pageSetup scale="90" orientation="portrait" r:id="rId1"/>
  <headerFooter>
    <oddFooter>&amp;CAI - Análisis de Inventarios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15" workbookViewId="0">
      <selection activeCell="F28" sqref="F28"/>
    </sheetView>
  </sheetViews>
  <sheetFormatPr baseColWidth="10" defaultColWidth="0" defaultRowHeight="15" customHeight="1" zeroHeight="1"/>
  <cols>
    <col min="1" max="1" width="4.44140625" style="19" bestFit="1" customWidth="1"/>
    <col min="2" max="2" width="16.5546875" style="20" customWidth="1"/>
    <col min="3" max="3" width="14.5546875" style="20" bestFit="1" customWidth="1"/>
    <col min="4" max="4" width="13.6640625" style="20" customWidth="1"/>
    <col min="5" max="5" width="16.33203125" style="20" customWidth="1"/>
    <col min="6" max="6" width="40.21875" style="20" customWidth="1"/>
    <col min="7" max="7" width="1.33203125" style="20" customWidth="1"/>
    <col min="8" max="16384" width="11.44140625" style="20" hidden="1"/>
  </cols>
  <sheetData>
    <row r="1" spans="1:6" ht="12.75" customHeight="1"/>
    <row r="2" spans="1:6" ht="12.75" customHeight="1">
      <c r="B2" s="68" t="str">
        <f>'[2]C-13'!B2</f>
        <v>Empresa:</v>
      </c>
      <c r="C2" s="68" t="str">
        <f>'A-6'!C2</f>
        <v>Unión Estudiantes, S. A</v>
      </c>
      <c r="E2" s="45" t="str">
        <f>'[2]C-13'!F2</f>
        <v>PT.:</v>
      </c>
      <c r="F2" s="67" t="s">
        <v>162</v>
      </c>
    </row>
    <row r="3" spans="1:6" ht="12.75" customHeight="1">
      <c r="B3" s="68" t="str">
        <f>'[2]C-13'!B3</f>
        <v>Auditoría de:</v>
      </c>
      <c r="C3" s="68" t="str">
        <f>'A-6'!C3</f>
        <v>Caja y Bancos</v>
      </c>
      <c r="E3" s="45" t="str">
        <f>'[2]C-13'!F3</f>
        <v>FECHA:</v>
      </c>
      <c r="F3" s="66">
        <v>41672</v>
      </c>
    </row>
    <row r="4" spans="1:6" ht="12.75" customHeight="1">
      <c r="B4" s="68" t="str">
        <f>'[2]C-13'!B4</f>
        <v>Fecha:</v>
      </c>
      <c r="C4" s="68" t="str">
        <f>'A-6'!C4</f>
        <v>02/02/2014</v>
      </c>
      <c r="E4" s="45" t="str">
        <f>'[2]C-13'!F4</f>
        <v>HECHO POR:</v>
      </c>
      <c r="F4" s="67" t="s">
        <v>69</v>
      </c>
    </row>
    <row r="5" spans="1:6" ht="12.75" customHeight="1">
      <c r="B5" s="68" t="str">
        <f>'[2]C-13'!B5</f>
        <v>Velopez &amp; Asociados</v>
      </c>
      <c r="C5" s="68"/>
      <c r="E5" s="45" t="str">
        <f>'[2]C-13'!F5</f>
        <v>REVISADO POR:</v>
      </c>
      <c r="F5" s="41"/>
    </row>
    <row r="6" spans="1:6" ht="12.75" customHeight="1">
      <c r="A6" s="21"/>
      <c r="B6" s="34"/>
      <c r="C6" s="34"/>
      <c r="D6" s="22"/>
      <c r="E6" s="22"/>
      <c r="F6" s="22"/>
    </row>
    <row r="7" spans="1:6" ht="12.75" customHeight="1">
      <c r="A7" s="21"/>
      <c r="B7" s="44"/>
      <c r="C7" s="44"/>
      <c r="D7" s="44"/>
      <c r="E7" s="44"/>
      <c r="F7" s="44"/>
    </row>
    <row r="8" spans="1:6" ht="19.5" customHeight="1">
      <c r="B8" s="382" t="s">
        <v>18</v>
      </c>
      <c r="C8" s="382"/>
      <c r="D8" s="382"/>
      <c r="E8" s="382"/>
      <c r="F8" s="382"/>
    </row>
    <row r="9" spans="1:6" ht="15.6">
      <c r="F9" s="4" t="s">
        <v>19</v>
      </c>
    </row>
    <row r="10" spans="1:6" s="25" customFormat="1" ht="28.8">
      <c r="A10" s="23"/>
      <c r="B10" s="24" t="s">
        <v>20</v>
      </c>
      <c r="C10" s="24" t="s">
        <v>21</v>
      </c>
      <c r="D10" s="24" t="s">
        <v>22</v>
      </c>
      <c r="E10" s="24" t="s">
        <v>23</v>
      </c>
      <c r="F10" s="24" t="s">
        <v>24</v>
      </c>
    </row>
    <row r="11" spans="1:6" ht="19.5" customHeight="1">
      <c r="A11" s="26">
        <v>1</v>
      </c>
      <c r="B11" s="27" t="s">
        <v>49</v>
      </c>
      <c r="C11" s="48">
        <v>41659</v>
      </c>
      <c r="D11" s="27">
        <v>2</v>
      </c>
      <c r="E11" s="49">
        <v>1000</v>
      </c>
      <c r="F11" s="53" t="s">
        <v>107</v>
      </c>
    </row>
    <row r="12" spans="1:6" ht="19.5" customHeight="1">
      <c r="A12" s="26">
        <f>+A11+1</f>
        <v>2</v>
      </c>
      <c r="B12" s="27"/>
      <c r="C12" s="27"/>
      <c r="D12" s="27"/>
      <c r="E12" s="52" t="s">
        <v>163</v>
      </c>
      <c r="F12" s="27"/>
    </row>
    <row r="13" spans="1:6" ht="19.5" customHeight="1">
      <c r="A13" s="26">
        <f>+A12+1</f>
        <v>3</v>
      </c>
      <c r="B13" s="27"/>
      <c r="C13" s="27"/>
      <c r="D13" s="27"/>
      <c r="E13" s="27"/>
      <c r="F13" s="27"/>
    </row>
    <row r="14" spans="1:6" ht="19.5" customHeight="1">
      <c r="A14" s="26">
        <f>+A13+1</f>
        <v>4</v>
      </c>
      <c r="B14" s="27"/>
      <c r="C14" s="27"/>
      <c r="D14" s="27"/>
      <c r="E14" s="27"/>
      <c r="F14" s="27"/>
    </row>
    <row r="15" spans="1:6" ht="19.5" customHeight="1">
      <c r="A15" s="26">
        <f>+A14+1</f>
        <v>5</v>
      </c>
      <c r="B15" s="27" t="s">
        <v>186</v>
      </c>
      <c r="C15" s="27"/>
      <c r="D15" s="27"/>
      <c r="E15" s="27"/>
      <c r="F15" s="27"/>
    </row>
    <row r="16" spans="1:6" ht="19.5" customHeight="1">
      <c r="A16" s="26">
        <f>+A15+1</f>
        <v>6</v>
      </c>
      <c r="B16" s="27"/>
      <c r="C16" s="27"/>
      <c r="D16" s="27"/>
      <c r="E16" s="27"/>
      <c r="F16" s="27"/>
    </row>
    <row r="17" spans="1:6" ht="19.5" customHeight="1">
      <c r="A17" s="28"/>
      <c r="B17" s="29"/>
      <c r="C17" s="29"/>
      <c r="D17" s="29"/>
      <c r="E17" s="29"/>
      <c r="F17" s="30"/>
    </row>
    <row r="18" spans="1:6" ht="19.5" customHeight="1">
      <c r="B18" s="382" t="s">
        <v>25</v>
      </c>
      <c r="C18" s="382"/>
      <c r="D18" s="382"/>
      <c r="E18" s="382"/>
      <c r="F18" s="382"/>
    </row>
    <row r="19" spans="1:6" ht="19.5" customHeight="1"/>
    <row r="20" spans="1:6" s="25" customFormat="1" ht="14.4">
      <c r="A20" s="23"/>
      <c r="B20" s="383" t="s">
        <v>26</v>
      </c>
      <c r="C20" s="383" t="s">
        <v>23</v>
      </c>
      <c r="D20" s="383" t="s">
        <v>27</v>
      </c>
      <c r="E20" s="383"/>
      <c r="F20" s="383" t="s">
        <v>28</v>
      </c>
    </row>
    <row r="21" spans="1:6" s="25" customFormat="1" ht="14.4">
      <c r="A21" s="23"/>
      <c r="B21" s="384"/>
      <c r="C21" s="384"/>
      <c r="D21" s="31" t="s">
        <v>29</v>
      </c>
      <c r="E21" s="31" t="s">
        <v>30</v>
      </c>
      <c r="F21" s="384"/>
    </row>
    <row r="22" spans="1:6" ht="19.5" customHeight="1">
      <c r="A22" s="26">
        <v>1</v>
      </c>
      <c r="B22" s="27"/>
      <c r="C22" s="27"/>
      <c r="D22" s="27"/>
      <c r="E22" s="27"/>
      <c r="F22" s="27"/>
    </row>
    <row r="23" spans="1:6" ht="19.5" customHeight="1">
      <c r="A23" s="26">
        <f>+A22+1</f>
        <v>2</v>
      </c>
      <c r="B23" s="27"/>
      <c r="C23" s="27"/>
      <c r="D23" s="27"/>
      <c r="E23" s="27"/>
      <c r="F23" s="27"/>
    </row>
    <row r="24" spans="1:6" ht="19.5" customHeight="1">
      <c r="A24" s="26">
        <f>+A23+1</f>
        <v>3</v>
      </c>
      <c r="B24" s="27"/>
      <c r="C24" s="27"/>
      <c r="D24" s="27"/>
      <c r="E24" s="27"/>
      <c r="F24" s="27"/>
    </row>
    <row r="25" spans="1:6" ht="19.5" customHeight="1">
      <c r="A25" s="26">
        <f>+A24+1</f>
        <v>4</v>
      </c>
      <c r="B25" s="27"/>
      <c r="C25" s="27"/>
      <c r="D25" s="27"/>
      <c r="E25" s="27"/>
      <c r="F25" s="27"/>
    </row>
    <row r="26" spans="1:6" ht="19.5" customHeight="1">
      <c r="A26" s="26">
        <f>+A25+1</f>
        <v>5</v>
      </c>
      <c r="B26" s="27"/>
      <c r="C26" s="27"/>
      <c r="D26" s="27"/>
      <c r="E26" s="27"/>
      <c r="F26" s="27"/>
    </row>
    <row r="27" spans="1:6" ht="19.5" customHeight="1">
      <c r="A27" s="26">
        <f>+A26+1</f>
        <v>6</v>
      </c>
      <c r="B27" s="27"/>
      <c r="C27" s="27"/>
      <c r="D27" s="27"/>
      <c r="E27" s="27"/>
      <c r="F27" s="27"/>
    </row>
    <row r="28" spans="1:6" ht="14.4"/>
  </sheetData>
  <sheetProtection selectLockedCells="1" selectUnlockedCells="1"/>
  <mergeCells count="6">
    <mergeCell ref="B8:F8"/>
    <mergeCell ref="B18:F18"/>
    <mergeCell ref="B20:B21"/>
    <mergeCell ref="C20:C21"/>
    <mergeCell ref="D20:E20"/>
    <mergeCell ref="F20:F21"/>
  </mergeCells>
  <printOptions horizontalCentered="1"/>
  <pageMargins left="0" right="0" top="0.59055118110236227" bottom="0" header="0" footer="0"/>
  <pageSetup orientation="landscape" r:id="rId1"/>
  <headerFooter>
    <oddFooter>&amp;CAI - Análisis de Inventarios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20</vt:i4>
      </vt:variant>
    </vt:vector>
  </HeadingPairs>
  <TitlesOfParts>
    <vt:vector size="45" baseType="lpstr">
      <vt:lpstr>Hoja1</vt:lpstr>
      <vt:lpstr>Sumaria</vt:lpstr>
      <vt:lpstr>Programa</vt:lpstr>
      <vt:lpstr>A 2</vt:lpstr>
      <vt:lpstr>A 3</vt:lpstr>
      <vt:lpstr>A-4</vt:lpstr>
      <vt:lpstr>Ajustes</vt:lpstr>
      <vt:lpstr>A-6</vt:lpstr>
      <vt:lpstr>A-6-1</vt:lpstr>
      <vt:lpstr>A-6-2</vt:lpstr>
      <vt:lpstr>A-7</vt:lpstr>
      <vt:lpstr>A-8</vt:lpstr>
      <vt:lpstr>B</vt:lpstr>
      <vt:lpstr>B1</vt:lpstr>
      <vt:lpstr>B-2</vt:lpstr>
      <vt:lpstr>B-3</vt:lpstr>
      <vt:lpstr>B 4</vt:lpstr>
      <vt:lpstr>B-5</vt:lpstr>
      <vt:lpstr>B-6</vt:lpstr>
      <vt:lpstr>B-7</vt:lpstr>
      <vt:lpstr>B-8</vt:lpstr>
      <vt:lpstr>B-9</vt:lpstr>
      <vt:lpstr>B10</vt:lpstr>
      <vt:lpstr>B11</vt:lpstr>
      <vt:lpstr>B12</vt:lpstr>
      <vt:lpstr>'A 2'!Área_de_impresión</vt:lpstr>
      <vt:lpstr>'A 3'!Área_de_impresión</vt:lpstr>
      <vt:lpstr>'A-4'!Área_de_impresión</vt:lpstr>
      <vt:lpstr>'A-6'!Área_de_impresión</vt:lpstr>
      <vt:lpstr>'A-6-1'!Área_de_impresión</vt:lpstr>
      <vt:lpstr>'A-7'!Área_de_impresión</vt:lpstr>
      <vt:lpstr>B!Área_de_impresión</vt:lpstr>
      <vt:lpstr>'B 4'!Área_de_impresión</vt:lpstr>
      <vt:lpstr>'B1'!Área_de_impresión</vt:lpstr>
      <vt:lpstr>'B-2'!Área_de_impresión</vt:lpstr>
      <vt:lpstr>'B-3'!Área_de_impresión</vt:lpstr>
      <vt:lpstr>'B-5'!Área_de_impresión</vt:lpstr>
      <vt:lpstr>'B-6'!Área_de_impresión</vt:lpstr>
      <vt:lpstr>'B-7'!Área_de_impresión</vt:lpstr>
      <vt:lpstr>'B-8'!Área_de_impresión</vt:lpstr>
      <vt:lpstr>'B-9'!Área_de_impresión</vt:lpstr>
      <vt:lpstr>Programa!Área_de_impresión</vt:lpstr>
      <vt:lpstr>Sumaria!Área_de_impresión</vt:lpstr>
      <vt:lpstr>Caja_y_Bancos</vt:lpstr>
      <vt:lpstr>Cuentas_X_C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Estuardo López</dc:creator>
  <cp:lastModifiedBy>Estuardo López</cp:lastModifiedBy>
  <dcterms:created xsi:type="dcterms:W3CDTF">2013-12-11T19:37:25Z</dcterms:created>
  <dcterms:modified xsi:type="dcterms:W3CDTF">2014-02-02T16:06:12Z</dcterms:modified>
</cp:coreProperties>
</file>